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2023 NOMINAS\2DA FEB 2023\"/>
    </mc:Choice>
  </mc:AlternateContent>
  <bookViews>
    <workbookView xWindow="0" yWindow="0" windowWidth="28800" windowHeight="1213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Credito1">[1]tarifa!$F$50:$G$60</definedName>
    <definedName name="Tarifa1">[1]tarifa!$B$50:$D$57</definedName>
  </definedNames>
  <calcPr calcId="152511"/>
</workbook>
</file>

<file path=xl/calcChain.xml><?xml version="1.0" encoding="utf-8"?>
<calcChain xmlns="http://schemas.openxmlformats.org/spreadsheetml/2006/main">
  <c r="I107" i="1" l="1"/>
  <c r="H66" i="1"/>
  <c r="H107" i="1" s="1"/>
  <c r="E107" i="1"/>
  <c r="D107" i="1"/>
  <c r="I105" i="1"/>
  <c r="H105" i="1"/>
  <c r="F105" i="1"/>
  <c r="E105" i="1"/>
  <c r="D105" i="1"/>
  <c r="F86" i="1"/>
  <c r="E86" i="1"/>
  <c r="F76" i="1"/>
  <c r="E76" i="1"/>
  <c r="D104" i="1" l="1"/>
  <c r="D103" i="1"/>
  <c r="D101" i="1"/>
  <c r="D98" i="1"/>
  <c r="D99" i="1"/>
  <c r="D96" i="1"/>
  <c r="D92" i="1"/>
  <c r="D93" i="1"/>
  <c r="D94" i="1"/>
  <c r="D90" i="1"/>
  <c r="D89" i="1"/>
  <c r="D84" i="1"/>
  <c r="D85" i="1"/>
  <c r="D83" i="1"/>
  <c r="D81" i="1"/>
  <c r="D73" i="1"/>
  <c r="D74" i="1"/>
  <c r="D75" i="1"/>
  <c r="D72" i="1"/>
  <c r="D62" i="1"/>
  <c r="D63" i="1"/>
  <c r="D64" i="1"/>
  <c r="D65" i="1"/>
  <c r="D61" i="1"/>
  <c r="D59" i="1"/>
  <c r="D58" i="1"/>
  <c r="D55" i="1"/>
  <c r="D56" i="1"/>
  <c r="H52" i="1"/>
  <c r="D52" i="1"/>
  <c r="D51" i="1"/>
  <c r="D50" i="1"/>
  <c r="D46" i="1"/>
  <c r="D10" i="1"/>
  <c r="D11" i="1"/>
  <c r="D12" i="1"/>
  <c r="D13" i="1"/>
  <c r="D14" i="1"/>
  <c r="D15" i="1"/>
  <c r="D16" i="1"/>
  <c r="D17" i="1"/>
  <c r="D9" i="1"/>
  <c r="D76" i="1" l="1"/>
  <c r="D86" i="1"/>
  <c r="I52" i="1"/>
  <c r="F66" i="1" l="1"/>
  <c r="F107" i="1" s="1"/>
  <c r="E66" i="1"/>
  <c r="H104" i="1" l="1"/>
  <c r="I104" i="1" s="1"/>
  <c r="H103" i="1"/>
  <c r="I103" i="1" s="1"/>
  <c r="H101" i="1"/>
  <c r="I101" i="1" s="1"/>
  <c r="H98" i="1"/>
  <c r="I98" i="1" s="1"/>
  <c r="H99" i="1"/>
  <c r="I99" i="1" s="1"/>
  <c r="H96" i="1"/>
  <c r="I96" i="1" s="1"/>
  <c r="H92" i="1"/>
  <c r="I92" i="1" s="1"/>
  <c r="H93" i="1"/>
  <c r="I93" i="1" s="1"/>
  <c r="H94" i="1"/>
  <c r="I94" i="1" s="1"/>
  <c r="H90" i="1"/>
  <c r="I90" i="1" s="1"/>
  <c r="H89" i="1"/>
  <c r="I89" i="1" s="1"/>
  <c r="H84" i="1"/>
  <c r="I84" i="1" s="1"/>
  <c r="H85" i="1"/>
  <c r="I85" i="1" s="1"/>
  <c r="H83" i="1"/>
  <c r="I83" i="1" s="1"/>
  <c r="H81" i="1"/>
  <c r="H73" i="1"/>
  <c r="I73" i="1" s="1"/>
  <c r="H74" i="1"/>
  <c r="I74" i="1" s="1"/>
  <c r="H75" i="1"/>
  <c r="I75" i="1" s="1"/>
  <c r="H72" i="1"/>
  <c r="H62" i="1"/>
  <c r="I62" i="1" s="1"/>
  <c r="H63" i="1"/>
  <c r="I63" i="1" s="1"/>
  <c r="H64" i="1"/>
  <c r="I64" i="1" s="1"/>
  <c r="H65" i="1"/>
  <c r="I65" i="1" s="1"/>
  <c r="H61" i="1"/>
  <c r="I61" i="1" s="1"/>
  <c r="H59" i="1"/>
  <c r="I59" i="1" s="1"/>
  <c r="H58" i="1"/>
  <c r="I58" i="1" s="1"/>
  <c r="H55" i="1"/>
  <c r="I55" i="1" s="1"/>
  <c r="H56" i="1"/>
  <c r="I56" i="1" s="1"/>
  <c r="H54" i="1"/>
  <c r="I54" i="1" s="1"/>
  <c r="H51" i="1"/>
  <c r="I51" i="1" s="1"/>
  <c r="H50" i="1"/>
  <c r="I50" i="1" s="1"/>
  <c r="H48" i="1"/>
  <c r="I48" i="1" s="1"/>
  <c r="D48" i="1"/>
  <c r="D20" i="1"/>
  <c r="I20" i="1"/>
  <c r="H20" i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9" i="1"/>
  <c r="G107" i="1"/>
  <c r="G21" i="1"/>
  <c r="F21" i="1"/>
  <c r="E21" i="1"/>
  <c r="I72" i="1" l="1"/>
  <c r="I76" i="1" s="1"/>
  <c r="H76" i="1"/>
  <c r="I81" i="1"/>
  <c r="I86" i="1" s="1"/>
  <c r="H86" i="1"/>
  <c r="I46" i="1"/>
  <c r="D66" i="1"/>
  <c r="H21" i="1"/>
  <c r="I9" i="1"/>
  <c r="I21" i="1" s="1"/>
  <c r="D21" i="1"/>
  <c r="I66" i="1" l="1"/>
</calcChain>
</file>

<file path=xl/sharedStrings.xml><?xml version="1.0" encoding="utf-8"?>
<sst xmlns="http://schemas.openxmlformats.org/spreadsheetml/2006/main" count="226" uniqueCount="134">
  <si>
    <t>MUNICIPIO DE TONILA, JALISCO.</t>
  </si>
  <si>
    <t>ADM-01</t>
  </si>
  <si>
    <t xml:space="preserve"> </t>
  </si>
  <si>
    <t>Nombre</t>
  </si>
  <si>
    <t xml:space="preserve">Puesto Laboral </t>
  </si>
  <si>
    <t>Sueldo</t>
  </si>
  <si>
    <t>P E R C E P C I O N E S</t>
  </si>
  <si>
    <t xml:space="preserve">D E D U C C I O N E S </t>
  </si>
  <si>
    <t>TOTAL</t>
  </si>
  <si>
    <t>TIPO DE PAGO</t>
  </si>
  <si>
    <t>F    I    R    M    A</t>
  </si>
  <si>
    <t>diario</t>
  </si>
  <si>
    <t>I.S.R.</t>
  </si>
  <si>
    <t>Total</t>
  </si>
  <si>
    <t xml:space="preserve">A </t>
  </si>
  <si>
    <t>Quincenal</t>
  </si>
  <si>
    <t>Deduc.</t>
  </si>
  <si>
    <t>PAGAR</t>
  </si>
  <si>
    <t>SALA DE REGIDORES</t>
  </si>
  <si>
    <t>ERWIN GERMAN VARGAS RODRIGUEZ</t>
  </si>
  <si>
    <t>REGIDOR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</si>
  <si>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</si>
  <si>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ALICIA GONZALEZ ROSALES</t>
  </si>
  <si>
    <t>SALVADOR CORTES CARDENAS</t>
  </si>
  <si>
    <t>JUANA HERNANDEZ RODRIGUEZ</t>
  </si>
  <si>
    <t>JOSE LUIS BAUTISTA LORENZO</t>
  </si>
  <si>
    <t>ANDREA ITZEL RAMOS NUÑEZ</t>
  </si>
  <si>
    <t>GUILLERMO ANTONIO MAGAÑA ZUÑIGA</t>
  </si>
  <si>
    <t>BEATRIZ REBECA VERDUZCO FARIAS</t>
  </si>
  <si>
    <t>KARLA MANCILLA ROBLES</t>
  </si>
  <si>
    <t>SINDICATURIA</t>
  </si>
  <si>
    <t>MA. DEL REFUGIO FLORES GONZALEZ</t>
  </si>
  <si>
    <t>SINDICO</t>
  </si>
  <si>
    <t xml:space="preserve">TOTALES </t>
  </si>
  <si>
    <t>PRESIDENTE MUNICIPAL</t>
  </si>
  <si>
    <t>ENCARGADO HACIENDA MUNICPAL</t>
  </si>
  <si>
    <t>PROF. JOSE MARTIN HERNANDEZ ALVAREZ</t>
  </si>
  <si>
    <t>ENFRO. URIEL ALEJANDRO MAGAÑA RENTERIA</t>
  </si>
  <si>
    <t>Puesto</t>
  </si>
  <si>
    <t xml:space="preserve">No. </t>
  </si>
  <si>
    <t>Laboral</t>
  </si>
  <si>
    <t>SECRETARIA GENERAL</t>
  </si>
  <si>
    <t>MARIO ALBERTO RODRIGUREZ MAGAÑA</t>
  </si>
  <si>
    <t>SECRETARIO GENERAL</t>
  </si>
  <si>
    <t>SECRETARIA</t>
  </si>
  <si>
    <t xml:space="preserve">PRESIDENCIA </t>
  </si>
  <si>
    <t>JOSE MARTIN HERNANDEZ ALVAREZ</t>
  </si>
  <si>
    <t>PRESIDENTE MUNICPAL</t>
  </si>
  <si>
    <t>HACIENDA MUNICIPAL</t>
  </si>
  <si>
    <t>URIEL ALEJANDRO MAGAÑA RENTERIA</t>
  </si>
  <si>
    <t>TESORERO</t>
  </si>
  <si>
    <t>VICTOR AGUSTIN LUPIAN ZEPEDA</t>
  </si>
  <si>
    <t>JUAN CHAVEZ MACIAS</t>
  </si>
  <si>
    <t xml:space="preserve">OBRAS PÚBLICAS </t>
  </si>
  <si>
    <t>DIR OBRAS PUBLICAS</t>
  </si>
  <si>
    <t>JOSE LUIS RAMIREZ AGUILAR</t>
  </si>
  <si>
    <t>VICTOR ZERMEÑO SANCHEZ</t>
  </si>
  <si>
    <t>DIRECTOR FOMENTO AGROP</t>
  </si>
  <si>
    <t>OFICIALIA MAYOR</t>
  </si>
  <si>
    <t>CLAUDIO NEGRETE ARMENTA</t>
  </si>
  <si>
    <t>OFICIAL MAYOR</t>
  </si>
  <si>
    <t>EMMA FABIOLA GARCIA CARRILLO</t>
  </si>
  <si>
    <t>DELEGACIONES Y AGENCIAS</t>
  </si>
  <si>
    <t xml:space="preserve">JUAN MARTINEZ MORENO </t>
  </si>
  <si>
    <t>DELEGADO</t>
  </si>
  <si>
    <t>MARIA ELENA RIVERA AGUILAR</t>
  </si>
  <si>
    <t>RUBEN BONILLA MALDONADO</t>
  </si>
  <si>
    <t>AUXILIAR OBRAS</t>
  </si>
  <si>
    <t>SERGIO DELGADO MANCILLA</t>
  </si>
  <si>
    <t>AUXILIAR</t>
  </si>
  <si>
    <t>ANDRES GUILLERMO RINCON</t>
  </si>
  <si>
    <t>FONTANERO</t>
  </si>
  <si>
    <t>No.</t>
  </si>
  <si>
    <t>AGENCIAS</t>
  </si>
  <si>
    <t>EZEQUIEL MAGAÑA</t>
  </si>
  <si>
    <t>DELEGADO JUAN BARRAGAN</t>
  </si>
  <si>
    <t xml:space="preserve">JUAN CARLOS SANABRIA GONZALEZ  </t>
  </si>
  <si>
    <t>DELEGADO ESPERANZA</t>
  </si>
  <si>
    <t xml:space="preserve">CRUZ MEJIA HERNANDEZ </t>
  </si>
  <si>
    <t>DELEGADO COFRADIA</t>
  </si>
  <si>
    <t>GILBERTO CARRILLO CHAVEZ</t>
  </si>
  <si>
    <t>DELEGADO TENEXCAMILPA</t>
  </si>
  <si>
    <t>SERVICIOS PUBLICOS</t>
  </si>
  <si>
    <t xml:space="preserve">JUAN MANUEL VAZQUEZ HERNANDEZ </t>
  </si>
  <si>
    <t xml:space="preserve">DIRECTOR </t>
  </si>
  <si>
    <t>DESARROLLO SOCIAL Y ECONOMICO</t>
  </si>
  <si>
    <t>ERIKA IVETE GONZALEZ SANCHEZ</t>
  </si>
  <si>
    <t>DESARROLLO SOCIAL</t>
  </si>
  <si>
    <t>RUBEN MISRRAIM MAGAÑA CEBALLOS</t>
  </si>
  <si>
    <t>DIR. JUVENTUD</t>
  </si>
  <si>
    <t>MONICA SANABRIA NEGRETE</t>
  </si>
  <si>
    <t>UNIDAD DE TRASNPARENCIA</t>
  </si>
  <si>
    <t>SERVICIOS GENERALES</t>
  </si>
  <si>
    <t>JAIME ANTONIO RAMIREZ CORTES</t>
  </si>
  <si>
    <t>ELECTRICISTA</t>
  </si>
  <si>
    <t>MIGUEL PULIDO GAMA</t>
  </si>
  <si>
    <t>ENC CEMENTERIO</t>
  </si>
  <si>
    <t>ASEO PUBLICO</t>
  </si>
  <si>
    <t>ASEADOR</t>
  </si>
  <si>
    <t>RAMON NEGRETE FIGUEROA</t>
  </si>
  <si>
    <t>JUSTINO NEGRETE FIGUEROA</t>
  </si>
  <si>
    <t>FRANCISCO JOEL ROCHA BENUTO</t>
  </si>
  <si>
    <t>ENC CAMPO DEPO</t>
  </si>
  <si>
    <t>SERVICIOS MEDICOS</t>
  </si>
  <si>
    <t>JUAN ANTONIO MAGALLON SANTIAGO</t>
  </si>
  <si>
    <t>MEDICO MUNICPAL</t>
  </si>
  <si>
    <t>MA. GUADALUPE JACOBO MARTINEZ</t>
  </si>
  <si>
    <t>AUXILIAR ADMINISTRATIVO</t>
  </si>
  <si>
    <t>GLADIS MINERVA SILVA GONZALEZ</t>
  </si>
  <si>
    <t>ECOLOGIA</t>
  </si>
  <si>
    <t>CENTRO CULTURAL</t>
  </si>
  <si>
    <t>DIR. CULTURA</t>
  </si>
  <si>
    <t>INSPECCION AGRICOLA Y GANADERA</t>
  </si>
  <si>
    <t>HUGO GONZALEZ CUEVAS</t>
  </si>
  <si>
    <t>JEFE AREA</t>
  </si>
  <si>
    <t>FELIPE DE JESUS ZERMEÑO ROLON</t>
  </si>
  <si>
    <t>AUX. GRAL DE OBRA P</t>
  </si>
  <si>
    <t>TOTALES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</si>
  <si>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</si>
  <si>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ENCARGADO DE HACIENDA MUNICIPAL </t>
  </si>
  <si>
    <t>PROFR. JOSE MARTIN HERNANDEZ ALVAREZ</t>
  </si>
  <si>
    <t xml:space="preserve">ENFRO. URIEL ALEJANDRO MAGAÑA RENTERIA </t>
  </si>
  <si>
    <t>OTRAS     DEDUCCIONES</t>
  </si>
  <si>
    <t>CONTRALOR</t>
  </si>
  <si>
    <t>DIRECTOR CATASTRO</t>
  </si>
  <si>
    <t xml:space="preserve">ENC. DE MAQUINARIA </t>
  </si>
  <si>
    <t>OTRAS  DEDUC.</t>
  </si>
  <si>
    <t>T</t>
  </si>
  <si>
    <t>MARTHA GUADALUPE AGUIRRE C.</t>
  </si>
  <si>
    <r>
      <t xml:space="preserve">                                                                  </t>
    </r>
    <r>
      <rPr>
        <b/>
        <sz val="16"/>
        <rFont val="Calibri"/>
        <family val="2"/>
        <scheme val="minor"/>
      </rPr>
      <t xml:space="preserve"> </t>
    </r>
    <r>
      <rPr>
        <b/>
        <sz val="20"/>
        <rFont val="Calibri"/>
        <family val="2"/>
        <scheme val="minor"/>
      </rPr>
      <t>MUNICIPIO DE TONILA, JALISCO                                                            ADM-02</t>
    </r>
  </si>
  <si>
    <t xml:space="preserve">OTRAS DEDUCCIONES </t>
  </si>
  <si>
    <t>NOMINA ADMINISTRATIVA DEL 16  AL 31 DE ENERO DEL 2023</t>
  </si>
  <si>
    <t xml:space="preserve">ALAN DE JESUS GARCIA OCHOA </t>
  </si>
  <si>
    <t>NOMINA ADMINISTRATIVA DEL 16 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</si>
</sst>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Arial"/>
      <family val="2"/>
    </font>
    <font>
      <b/>
      <sz val="14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color rgb="FF0070C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0"/>
      <name val="Calibri"/>
      <family val="2"/>
      <scheme val="minor"/>
    </font>
    <font>
      <sz val="13"/>
      <name val="Arial"/>
      <family val="2"/>
    </font>
    <font>
      <b/>
      <sz val="8"/>
      <name val="Calibri"/>
      <family val="2"/>
      <scheme val="minor"/>
    </font>
    <font>
      <b/>
      <sz val="7.6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u/>
      <sz val="11"/>
      <color theme="3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00B050"/>
      <name val="Arial Black"/>
      <family val="2"/>
    </font>
    <font>
      <sz val="11"/>
      <name val="Arial Black"/>
      <family val="2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Alignment="1" applyProtection="1">
      <alignment horizontal="center" vertical="center"/>
    </xf>
    <xf numFmtId="0" fontId="3" fillId="0" borderId="0" xfId="0" applyFont="1" applyProtection="1"/>
    <xf numFmtId="0" fontId="0" fillId="0" borderId="0" xfId="0" applyProtection="1"/>
    <xf numFmtId="0" fontId="8" fillId="2" borderId="23" xfId="0" applyFont="1" applyFill="1" applyBorder="1" applyAlignment="1" applyProtection="1">
      <alignment horizontal="center"/>
    </xf>
    <xf numFmtId="0" fontId="10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/>
    </xf>
    <xf numFmtId="44" fontId="8" fillId="2" borderId="11" xfId="2" applyFont="1" applyFill="1" applyBorder="1" applyAlignment="1" applyProtection="1">
      <alignment horizontal="center"/>
    </xf>
    <xf numFmtId="44" fontId="12" fillId="2" borderId="11" xfId="2" applyFont="1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9" fillId="4" borderId="13" xfId="0" applyFont="1" applyFill="1" applyBorder="1" applyAlignment="1" applyProtection="1">
      <alignment horizontal="center" vertical="center"/>
      <protection locked="0"/>
    </xf>
    <xf numFmtId="44" fontId="7" fillId="4" borderId="13" xfId="2" applyFont="1" applyFill="1" applyBorder="1" applyAlignment="1" applyProtection="1">
      <alignment horizontal="right" vertical="center"/>
      <protection locked="0"/>
    </xf>
    <xf numFmtId="0" fontId="11" fillId="4" borderId="13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44" fontId="13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44" fontId="13" fillId="0" borderId="0" xfId="2" applyFont="1" applyFill="1" applyBorder="1" applyAlignment="1" applyProtection="1">
      <alignment horizontal="right" vertical="center"/>
      <protection locked="0"/>
    </xf>
    <xf numFmtId="44" fontId="13" fillId="0" borderId="0" xfId="2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  <protection locked="0"/>
    </xf>
    <xf numFmtId="164" fontId="13" fillId="0" borderId="29" xfId="0" applyNumberFormat="1" applyFont="1" applyFill="1" applyBorder="1" applyAlignment="1" applyProtection="1">
      <alignment horizontal="right" vertical="center"/>
      <protection locked="0"/>
    </xf>
    <xf numFmtId="0" fontId="0" fillId="0" borderId="29" xfId="0" applyFill="1" applyBorder="1" applyAlignment="1" applyProtection="1">
      <alignment horizontal="center" vertical="center"/>
    </xf>
    <xf numFmtId="0" fontId="0" fillId="0" borderId="29" xfId="0" applyFill="1" applyBorder="1" applyAlignment="1" applyProtection="1">
      <alignment vertical="center"/>
    </xf>
    <xf numFmtId="164" fontId="13" fillId="0" borderId="0" xfId="0" applyNumberFormat="1" applyFont="1" applyFill="1" applyBorder="1" applyAlignment="1" applyProtection="1">
      <alignment horizontal="right" vertical="center"/>
      <protection locked="0"/>
    </xf>
    <xf numFmtId="164" fontId="13" fillId="0" borderId="0" xfId="1" applyNumberFormat="1" applyFont="1" applyFill="1" applyBorder="1" applyAlignment="1" applyProtection="1">
      <alignment horizontal="right" vertical="center"/>
    </xf>
    <xf numFmtId="44" fontId="0" fillId="0" borderId="0" xfId="2" applyFont="1" applyFill="1" applyBorder="1" applyAlignment="1" applyProtection="1">
      <alignment vertical="center"/>
    </xf>
    <xf numFmtId="164" fontId="0" fillId="0" borderId="0" xfId="0" applyNumberFormat="1" applyFill="1" applyAlignment="1" applyProtection="1">
      <alignment vertical="center"/>
    </xf>
    <xf numFmtId="0" fontId="0" fillId="0" borderId="28" xfId="0" applyFill="1" applyBorder="1" applyAlignment="1" applyProtection="1">
      <alignment vertical="center"/>
    </xf>
    <xf numFmtId="44" fontId="0" fillId="0" borderId="0" xfId="0" applyNumberForma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4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44" fontId="15" fillId="0" borderId="0" xfId="0" applyNumberFormat="1" applyFont="1" applyFill="1" applyBorder="1" applyAlignment="1" applyProtection="1">
      <alignment vertical="center"/>
    </xf>
    <xf numFmtId="44" fontId="0" fillId="3" borderId="13" xfId="0" applyNumberFormat="1" applyFont="1" applyFill="1" applyBorder="1" applyAlignment="1">
      <alignment vertical="center"/>
    </xf>
    <xf numFmtId="0" fontId="0" fillId="3" borderId="13" xfId="0" applyFont="1" applyFill="1" applyBorder="1" applyAlignment="1" applyProtection="1">
      <alignment vertical="center"/>
    </xf>
    <xf numFmtId="0" fontId="18" fillId="0" borderId="24" xfId="0" applyFont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Font="1" applyFill="1" applyBorder="1" applyAlignment="1" applyProtection="1">
      <alignment horizontal="right" vertical="center"/>
      <protection locked="0"/>
    </xf>
    <xf numFmtId="44" fontId="19" fillId="3" borderId="13" xfId="2" applyFont="1" applyFill="1" applyBorder="1" applyAlignment="1" applyProtection="1">
      <alignment vertical="center"/>
    </xf>
    <xf numFmtId="44" fontId="19" fillId="3" borderId="13" xfId="2" applyFont="1" applyFill="1" applyBorder="1" applyAlignment="1" applyProtection="1">
      <alignment horizontal="right" vertical="center"/>
    </xf>
    <xf numFmtId="44" fontId="18" fillId="3" borderId="13" xfId="2" applyFont="1" applyFill="1" applyBorder="1" applyAlignment="1" applyProtection="1">
      <alignment horizontal="right" vertical="center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vertical="center"/>
    </xf>
    <xf numFmtId="0" fontId="14" fillId="3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 wrapText="1"/>
      <protection locked="0"/>
    </xf>
    <xf numFmtId="0" fontId="14" fillId="0" borderId="13" xfId="0" applyFont="1" applyFill="1" applyBorder="1" applyAlignment="1" applyProtection="1">
      <alignment horizontal="center" vertical="center" wrapText="1"/>
      <protection locked="0"/>
    </xf>
    <xf numFmtId="44" fontId="0" fillId="0" borderId="13" xfId="0" applyNumberFormat="1" applyFont="1" applyBorder="1" applyAlignment="1">
      <alignment horizontal="center" vertical="center"/>
    </xf>
    <xf numFmtId="44" fontId="18" fillId="0" borderId="13" xfId="2" applyFont="1" applyBorder="1" applyAlignment="1" applyProtection="1">
      <alignment horizontal="right" vertical="center"/>
    </xf>
    <xf numFmtId="44" fontId="18" fillId="0" borderId="13" xfId="2" applyFont="1" applyFill="1" applyBorder="1" applyAlignment="1" applyProtection="1">
      <alignment horizontal="right" vertical="center"/>
    </xf>
    <xf numFmtId="0" fontId="18" fillId="2" borderId="24" xfId="0" applyFont="1" applyFill="1" applyBorder="1" applyAlignment="1" applyProtection="1">
      <alignment horizontal="center" vertical="center"/>
    </xf>
    <xf numFmtId="0" fontId="20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44" fontId="18" fillId="2" borderId="13" xfId="2" applyFont="1" applyFill="1" applyBorder="1" applyAlignment="1" applyProtection="1">
      <alignment horizontal="right" vertical="center"/>
      <protection locked="0"/>
    </xf>
    <xf numFmtId="44" fontId="18" fillId="2" borderId="13" xfId="2" applyFont="1" applyFill="1" applyBorder="1" applyAlignment="1" applyProtection="1">
      <alignment horizontal="right" vertical="center"/>
    </xf>
    <xf numFmtId="0" fontId="18" fillId="0" borderId="24" xfId="0" applyFont="1" applyFill="1" applyBorder="1" applyAlignment="1" applyProtection="1">
      <alignment horizontal="center" vertical="center"/>
    </xf>
    <xf numFmtId="0" fontId="18" fillId="3" borderId="13" xfId="0" applyFont="1" applyFill="1" applyBorder="1" applyAlignment="1" applyProtection="1">
      <alignment horizontal="center" vertical="center"/>
      <protection locked="0"/>
    </xf>
    <xf numFmtId="44" fontId="18" fillId="3" borderId="13" xfId="2" applyNumberFormat="1" applyFont="1" applyFill="1" applyBorder="1" applyAlignment="1" applyProtection="1">
      <alignment horizontal="center" vertical="center"/>
    </xf>
    <xf numFmtId="44" fontId="18" fillId="3" borderId="13" xfId="2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0" fontId="18" fillId="0" borderId="13" xfId="0" applyFont="1" applyFill="1" applyBorder="1" applyAlignment="1" applyProtection="1">
      <alignment horizontal="center" vertical="center"/>
    </xf>
    <xf numFmtId="0" fontId="18" fillId="0" borderId="13" xfId="0" applyFont="1" applyFill="1" applyBorder="1" applyAlignment="1" applyProtection="1">
      <alignment horizontal="left" vertical="center"/>
      <protection locked="0"/>
    </xf>
    <xf numFmtId="44" fontId="18" fillId="0" borderId="13" xfId="2" applyFont="1" applyFill="1" applyBorder="1" applyAlignment="1" applyProtection="1">
      <alignment horizontal="right" vertical="center"/>
      <protection locked="0"/>
    </xf>
    <xf numFmtId="0" fontId="18" fillId="2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/>
    </xf>
    <xf numFmtId="0" fontId="18" fillId="2" borderId="13" xfId="0" applyFont="1" applyFill="1" applyBorder="1" applyAlignment="1" applyProtection="1">
      <alignment horizontal="center" vertical="center" wrapText="1"/>
      <protection locked="0"/>
    </xf>
    <xf numFmtId="0" fontId="18" fillId="3" borderId="13" xfId="0" applyFont="1" applyFill="1" applyBorder="1" applyAlignment="1" applyProtection="1">
      <alignment horizontal="center" vertical="center"/>
    </xf>
    <xf numFmtId="44" fontId="18" fillId="0" borderId="13" xfId="2" applyNumberFormat="1" applyFont="1" applyFill="1" applyBorder="1" applyAlignment="1" applyProtection="1">
      <alignment horizontal="right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3" xfId="0" applyFont="1" applyFill="1" applyBorder="1" applyAlignment="1" applyProtection="1">
      <alignment horizontal="center" vertical="center"/>
      <protection locked="0"/>
    </xf>
    <xf numFmtId="0" fontId="18" fillId="4" borderId="17" xfId="0" applyFont="1" applyFill="1" applyBorder="1" applyAlignment="1" applyProtection="1">
      <alignment horizontal="center" vertical="center"/>
    </xf>
    <xf numFmtId="0" fontId="22" fillId="4" borderId="18" xfId="0" applyFont="1" applyFill="1" applyBorder="1" applyAlignment="1" applyProtection="1">
      <alignment horizontal="center" vertical="center"/>
      <protection locked="0"/>
    </xf>
    <xf numFmtId="0" fontId="18" fillId="0" borderId="11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44" fontId="22" fillId="0" borderId="12" xfId="2" applyFont="1" applyFill="1" applyBorder="1" applyAlignment="1" applyProtection="1">
      <alignment horizontal="right" vertical="center"/>
      <protection locked="0"/>
    </xf>
    <xf numFmtId="44" fontId="22" fillId="0" borderId="31" xfId="2" applyFont="1" applyFill="1" applyBorder="1" applyAlignment="1" applyProtection="1">
      <alignment horizontal="right" vertical="center"/>
      <protection locked="0"/>
    </xf>
    <xf numFmtId="44" fontId="22" fillId="0" borderId="29" xfId="2" applyFont="1" applyFill="1" applyBorder="1" applyAlignment="1" applyProtection="1">
      <alignment horizontal="right" vertical="center"/>
      <protection locked="0"/>
    </xf>
    <xf numFmtId="44" fontId="22" fillId="0" borderId="32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center" vertical="center" wrapText="1"/>
      <protection locked="0"/>
    </xf>
    <xf numFmtId="0" fontId="18" fillId="4" borderId="13" xfId="0" applyFont="1" applyFill="1" applyBorder="1" applyAlignment="1" applyProtection="1">
      <alignment horizontal="center" vertical="center"/>
    </xf>
    <xf numFmtId="0" fontId="22" fillId="4" borderId="13" xfId="0" applyFont="1" applyFill="1" applyBorder="1" applyAlignment="1" applyProtection="1">
      <alignment horizontal="center" vertical="center"/>
      <protection locked="0"/>
    </xf>
    <xf numFmtId="0" fontId="21" fillId="2" borderId="13" xfId="0" applyFont="1" applyFill="1" applyBorder="1" applyAlignment="1" applyProtection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0" fillId="2" borderId="13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4" borderId="30" xfId="0" applyFont="1" applyFill="1" applyBorder="1" applyAlignment="1" applyProtection="1">
      <alignment horizontal="center" vertical="center"/>
    </xf>
    <xf numFmtId="0" fontId="0" fillId="4" borderId="19" xfId="0" applyFont="1" applyFill="1" applyBorder="1" applyAlignment="1" applyProtection="1">
      <alignment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23" fillId="2" borderId="13" xfId="0" applyFont="1" applyFill="1" applyBorder="1" applyAlignment="1" applyProtection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5" borderId="13" xfId="0" applyFont="1" applyFill="1" applyBorder="1" applyAlignment="1" applyProtection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0" fillId="5" borderId="13" xfId="0" applyFont="1" applyFill="1" applyBorder="1" applyAlignment="1" applyProtection="1">
      <alignment horizontal="center" vertical="center"/>
    </xf>
    <xf numFmtId="0" fontId="22" fillId="2" borderId="13" xfId="0" applyFont="1" applyFill="1" applyBorder="1" applyAlignment="1" applyProtection="1">
      <alignment horizontal="center" vertical="center"/>
      <protection locked="0"/>
    </xf>
    <xf numFmtId="44" fontId="0" fillId="3" borderId="13" xfId="0" applyNumberFormat="1" applyFont="1" applyFill="1" applyBorder="1" applyAlignment="1">
      <alignment horizontal="center" vertical="center"/>
    </xf>
    <xf numFmtId="0" fontId="21" fillId="0" borderId="13" xfId="0" applyFont="1" applyFill="1" applyBorder="1" applyAlignment="1" applyProtection="1">
      <alignment horizontal="center" vertical="center"/>
    </xf>
    <xf numFmtId="0" fontId="21" fillId="2" borderId="13" xfId="0" applyFont="1" applyFill="1" applyBorder="1" applyAlignment="1" applyProtection="1">
      <alignment horizontal="center" vertical="center" wrapText="1"/>
      <protection locked="0"/>
    </xf>
    <xf numFmtId="44" fontId="22" fillId="4" borderId="13" xfId="2" applyFont="1" applyFill="1" applyBorder="1" applyAlignment="1" applyProtection="1">
      <alignment horizontal="right" vertical="center"/>
      <protection locked="0"/>
    </xf>
    <xf numFmtId="0" fontId="21" fillId="5" borderId="13" xfId="0" applyFont="1" applyFill="1" applyBorder="1" applyAlignment="1" applyProtection="1">
      <alignment horizontal="center" vertical="center"/>
    </xf>
    <xf numFmtId="0" fontId="24" fillId="0" borderId="13" xfId="0" applyFont="1" applyBorder="1" applyAlignment="1" applyProtection="1">
      <alignment horizontal="center" vertical="center"/>
    </xf>
    <xf numFmtId="0" fontId="2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4" fillId="3" borderId="13" xfId="0" applyFont="1" applyFill="1" applyBorder="1" applyAlignment="1" applyProtection="1">
      <alignment horizontal="center" vertical="center" wrapText="1"/>
      <protection locked="0"/>
    </xf>
    <xf numFmtId="0" fontId="28" fillId="3" borderId="13" xfId="0" applyFont="1" applyFill="1" applyBorder="1" applyAlignment="1" applyProtection="1">
      <alignment horizontal="center" vertical="center" wrapText="1"/>
      <protection locked="0"/>
    </xf>
    <xf numFmtId="0" fontId="29" fillId="3" borderId="13" xfId="0" applyFont="1" applyFill="1" applyBorder="1" applyAlignment="1" applyProtection="1">
      <alignment horizontal="center" vertical="center" wrapText="1"/>
      <protection locked="0"/>
    </xf>
    <xf numFmtId="0" fontId="29" fillId="0" borderId="13" xfId="0" applyFont="1" applyFill="1" applyBorder="1" applyAlignment="1" applyProtection="1">
      <alignment horizontal="center" vertical="center" wrapText="1"/>
      <protection locked="0"/>
    </xf>
    <xf numFmtId="0" fontId="18" fillId="3" borderId="0" xfId="0" applyFont="1" applyFill="1" applyBorder="1" applyAlignment="1" applyProtection="1">
      <alignment horizontal="center" vertical="center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44" fontId="22" fillId="3" borderId="0" xfId="2" applyFont="1" applyFill="1" applyBorder="1" applyAlignment="1" applyProtection="1">
      <alignment horizontal="right" vertical="center"/>
      <protection locked="0"/>
    </xf>
    <xf numFmtId="0" fontId="0" fillId="3" borderId="0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vertical="center"/>
    </xf>
    <xf numFmtId="0" fontId="22" fillId="6" borderId="33" xfId="0" applyFont="1" applyFill="1" applyBorder="1" applyAlignment="1" applyProtection="1">
      <alignment horizontal="center" vertical="center"/>
      <protection locked="0"/>
    </xf>
    <xf numFmtId="0" fontId="22" fillId="6" borderId="2" xfId="0" applyFont="1" applyFill="1" applyBorder="1" applyAlignment="1" applyProtection="1">
      <alignment horizontal="center" vertical="center"/>
      <protection locked="0"/>
    </xf>
    <xf numFmtId="0" fontId="22" fillId="6" borderId="7" xfId="0" applyFont="1" applyFill="1" applyBorder="1" applyAlignment="1" applyProtection="1">
      <alignment horizontal="center" vertical="center"/>
    </xf>
    <xf numFmtId="0" fontId="22" fillId="6" borderId="5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44" fontId="30" fillId="4" borderId="18" xfId="2" applyFont="1" applyFill="1" applyBorder="1" applyAlignment="1" applyProtection="1">
      <alignment horizontal="right" vertical="center"/>
      <protection locked="0"/>
    </xf>
    <xf numFmtId="0" fontId="18" fillId="3" borderId="13" xfId="0" applyFont="1" applyFill="1" applyBorder="1" applyAlignment="1" applyProtection="1">
      <alignment horizontal="left" vertical="center"/>
    </xf>
    <xf numFmtId="44" fontId="30" fillId="5" borderId="13" xfId="2" applyFont="1" applyFill="1" applyBorder="1" applyAlignment="1" applyProtection="1">
      <alignment horizontal="right" vertical="center"/>
      <protection locked="0"/>
    </xf>
    <xf numFmtId="44" fontId="30" fillId="2" borderId="13" xfId="2" applyFont="1" applyFill="1" applyBorder="1" applyAlignment="1" applyProtection="1">
      <alignment horizontal="right" vertical="center"/>
    </xf>
    <xf numFmtId="44" fontId="30" fillId="6" borderId="2" xfId="0" applyNumberFormat="1" applyFont="1" applyFill="1" applyBorder="1" applyAlignment="1" applyProtection="1">
      <alignment horizontal="right" vertical="center"/>
      <protection locked="0"/>
    </xf>
    <xf numFmtId="44" fontId="31" fillId="4" borderId="18" xfId="2" applyFont="1" applyFill="1" applyBorder="1" applyAlignment="1" applyProtection="1">
      <alignment horizontal="right" vertical="center"/>
      <protection locked="0"/>
    </xf>
    <xf numFmtId="44" fontId="32" fillId="3" borderId="13" xfId="0" applyNumberFormat="1" applyFont="1" applyFill="1" applyBorder="1" applyAlignment="1">
      <alignment vertical="center"/>
    </xf>
    <xf numFmtId="0" fontId="8" fillId="7" borderId="2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0" fontId="16" fillId="7" borderId="7" xfId="0" applyFont="1" applyFill="1" applyBorder="1" applyAlignment="1" applyProtection="1">
      <alignment horizontal="center"/>
    </xf>
    <xf numFmtId="0" fontId="8" fillId="7" borderId="12" xfId="0" applyFont="1" applyFill="1" applyBorder="1" applyAlignment="1" applyProtection="1">
      <alignment horizontal="center"/>
    </xf>
    <xf numFmtId="0" fontId="16" fillId="7" borderId="14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/>
    </xf>
    <xf numFmtId="0" fontId="16" fillId="7" borderId="20" xfId="0" applyFont="1" applyFill="1" applyBorder="1" applyAlignment="1" applyProtection="1">
      <alignment horizontal="center"/>
    </xf>
    <xf numFmtId="0" fontId="18" fillId="7" borderId="1" xfId="0" applyFont="1" applyFill="1" applyBorder="1" applyAlignment="1" applyProtection="1">
      <alignment vertical="center"/>
    </xf>
    <xf numFmtId="0" fontId="18" fillId="7" borderId="2" xfId="0" applyFont="1" applyFill="1" applyBorder="1" applyAlignment="1" applyProtection="1">
      <alignment horizontal="center" vertical="center"/>
    </xf>
    <xf numFmtId="0" fontId="22" fillId="7" borderId="2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7" xfId="0" applyFont="1" applyFill="1" applyBorder="1" applyAlignment="1" applyProtection="1">
      <alignment horizontal="center" vertical="center"/>
    </xf>
    <xf numFmtId="0" fontId="22" fillId="7" borderId="10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4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31" fillId="7" borderId="12" xfId="0" applyFont="1" applyFill="1" applyBorder="1" applyAlignment="1" applyProtection="1">
      <alignment horizontal="center" vertical="center" wrapText="1"/>
    </xf>
    <xf numFmtId="0" fontId="0" fillId="7" borderId="31" xfId="0" applyFont="1" applyFill="1" applyBorder="1" applyAlignment="1" applyProtection="1">
      <alignment vertical="center"/>
    </xf>
    <xf numFmtId="0" fontId="0" fillId="7" borderId="32" xfId="0" applyFont="1" applyFill="1" applyBorder="1" applyAlignment="1" applyProtection="1">
      <alignment vertical="center"/>
    </xf>
    <xf numFmtId="0" fontId="0" fillId="3" borderId="0" xfId="0" applyFill="1"/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18" fillId="2" borderId="13" xfId="2" applyNumberFormat="1" applyFont="1" applyFill="1" applyBorder="1" applyAlignment="1" applyProtection="1">
      <alignment horizontal="right" vertical="center"/>
    </xf>
    <xf numFmtId="0" fontId="24" fillId="2" borderId="13" xfId="0" applyFont="1" applyFill="1" applyBorder="1" applyAlignment="1" applyProtection="1">
      <alignment horizontal="center" vertical="center"/>
    </xf>
    <xf numFmtId="44" fontId="22" fillId="4" borderId="13" xfId="2" applyFont="1" applyFill="1" applyBorder="1" applyAlignment="1" applyProtection="1">
      <alignment horizontal="right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0" fillId="5" borderId="13" xfId="0" applyFont="1" applyFill="1" applyBorder="1" applyAlignment="1" applyProtection="1">
      <alignment horizontal="center" vertical="center"/>
    </xf>
    <xf numFmtId="0" fontId="0" fillId="2" borderId="25" xfId="0" applyFont="1" applyFill="1" applyBorder="1" applyAlignment="1" applyProtection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</xf>
    <xf numFmtId="0" fontId="0" fillId="0" borderId="28" xfId="0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0" fillId="4" borderId="13" xfId="0" applyFont="1" applyFill="1" applyBorder="1" applyAlignment="1" applyProtection="1">
      <alignment horizontal="center" vertical="center"/>
    </xf>
    <xf numFmtId="0" fontId="0" fillId="2" borderId="13" xfId="0" applyFont="1" applyFill="1" applyBorder="1" applyAlignment="1" applyProtection="1">
      <alignment horizontal="center" vertical="center"/>
    </xf>
    <xf numFmtId="0" fontId="22" fillId="7" borderId="13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 wrapText="1"/>
    </xf>
    <xf numFmtId="0" fontId="22" fillId="7" borderId="13" xfId="0" applyFont="1" applyFill="1" applyBorder="1" applyAlignment="1" applyProtection="1">
      <alignment horizontal="center" vertical="center"/>
    </xf>
    <xf numFmtId="0" fontId="22" fillId="7" borderId="3" xfId="0" applyFont="1" applyFill="1" applyBorder="1" applyAlignment="1" applyProtection="1">
      <alignment horizontal="center" vertical="center"/>
    </xf>
    <xf numFmtId="0" fontId="22" fillId="7" borderId="4" xfId="0" applyFont="1" applyFill="1" applyBorder="1" applyAlignment="1" applyProtection="1">
      <alignment horizontal="center" vertical="center"/>
    </xf>
    <xf numFmtId="0" fontId="22" fillId="7" borderId="6" xfId="0" applyFont="1" applyFill="1" applyBorder="1" applyAlignment="1" applyProtection="1">
      <alignment horizontal="center" vertical="center"/>
    </xf>
    <xf numFmtId="0" fontId="0" fillId="3" borderId="25" xfId="0" applyFont="1" applyFill="1" applyBorder="1" applyAlignment="1" applyProtection="1">
      <alignment horizontal="center" vertical="center"/>
    </xf>
    <xf numFmtId="0" fontId="0" fillId="3" borderId="26" xfId="0" applyFont="1" applyFill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center" vertical="center"/>
    </xf>
    <xf numFmtId="0" fontId="18" fillId="2" borderId="26" xfId="0" applyFont="1" applyFill="1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2" fillId="7" borderId="5" xfId="0" applyFont="1" applyFill="1" applyBorder="1" applyAlignment="1" applyProtection="1">
      <alignment horizontal="center" vertical="center"/>
    </xf>
    <xf numFmtId="0" fontId="22" fillId="7" borderId="9" xfId="0" applyFont="1" applyFill="1" applyBorder="1" applyAlignment="1" applyProtection="1">
      <alignment horizontal="center" vertical="center"/>
    </xf>
    <xf numFmtId="0" fontId="22" fillId="7" borderId="0" xfId="0" applyFont="1" applyFill="1" applyBorder="1" applyAlignment="1" applyProtection="1">
      <alignment horizontal="center" vertical="center"/>
    </xf>
    <xf numFmtId="0" fontId="22" fillId="7" borderId="16" xfId="0" applyFont="1" applyFill="1" applyBorder="1" applyAlignment="1" applyProtection="1">
      <alignment horizontal="center" vertical="center"/>
    </xf>
    <xf numFmtId="43" fontId="22" fillId="7" borderId="11" xfId="1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 wrapText="1"/>
    </xf>
    <xf numFmtId="0" fontId="22" fillId="7" borderId="30" xfId="0" applyFont="1" applyFill="1" applyBorder="1" applyAlignment="1" applyProtection="1">
      <alignment horizontal="center" vertical="center" wrapText="1"/>
    </xf>
    <xf numFmtId="0" fontId="22" fillId="7" borderId="12" xfId="0" applyFont="1" applyFill="1" applyBorder="1" applyAlignment="1" applyProtection="1">
      <alignment horizontal="center" vertical="center"/>
    </xf>
    <xf numFmtId="0" fontId="22" fillId="7" borderId="11" xfId="0" applyFont="1" applyFill="1" applyBorder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4" borderId="25" xfId="0" applyFill="1" applyBorder="1" applyAlignment="1" applyProtection="1">
      <alignment horizontal="center" vertical="center"/>
    </xf>
    <xf numFmtId="0" fontId="0" fillId="4" borderId="26" xfId="0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17" xfId="0" applyFont="1" applyFill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0" fontId="8" fillId="7" borderId="11" xfId="0" applyFont="1" applyFill="1" applyBorder="1" applyAlignment="1" applyProtection="1">
      <alignment horizontal="center" vertical="center" wrapText="1"/>
    </xf>
    <xf numFmtId="0" fontId="8" fillId="7" borderId="18" xfId="0" applyFont="1" applyFill="1" applyBorder="1" applyAlignment="1" applyProtection="1">
      <alignment horizontal="center" vertical="center" wrapText="1"/>
    </xf>
    <xf numFmtId="0" fontId="16" fillId="7" borderId="3" xfId="0" applyFont="1" applyFill="1" applyBorder="1" applyAlignment="1" applyProtection="1">
      <alignment horizontal="center" vertical="center"/>
    </xf>
    <xf numFmtId="0" fontId="16" fillId="7" borderId="4" xfId="0" applyFont="1" applyFill="1" applyBorder="1" applyAlignment="1" applyProtection="1">
      <alignment horizontal="center" vertical="center"/>
    </xf>
    <xf numFmtId="0" fontId="16" fillId="7" borderId="6" xfId="0" applyFont="1" applyFill="1" applyBorder="1" applyAlignment="1" applyProtection="1">
      <alignment horizontal="center" vertical="center"/>
    </xf>
    <xf numFmtId="0" fontId="8" fillId="7" borderId="8" xfId="0" applyFont="1" applyFill="1" applyBorder="1" applyAlignment="1" applyProtection="1">
      <alignment horizontal="center" vertical="center" wrapText="1"/>
    </xf>
    <xf numFmtId="0" fontId="8" fillId="7" borderId="15" xfId="0" applyFont="1" applyFill="1" applyBorder="1" applyAlignment="1" applyProtection="1">
      <alignment horizontal="center" vertical="center" wrapText="1"/>
    </xf>
    <xf numFmtId="0" fontId="8" fillId="7" borderId="21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/>
    </xf>
    <xf numFmtId="0" fontId="8" fillId="7" borderId="9" xfId="0" applyFont="1" applyFill="1" applyBorder="1" applyAlignment="1" applyProtection="1">
      <alignment horizontal="center" vertical="center"/>
    </xf>
    <xf numFmtId="0" fontId="8" fillId="7" borderId="0" xfId="0" applyFont="1" applyFill="1" applyBorder="1" applyAlignment="1" applyProtection="1">
      <alignment horizontal="center" vertical="center"/>
    </xf>
    <xf numFmtId="0" fontId="8" fillId="7" borderId="16" xfId="0" applyFont="1" applyFill="1" applyBorder="1" applyAlignment="1" applyProtection="1">
      <alignment horizontal="center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22" xfId="0" applyFont="1" applyFill="1" applyBorder="1" applyAlignment="1" applyProtection="1">
      <alignment horizontal="center" vertical="center"/>
    </xf>
    <xf numFmtId="0" fontId="8" fillId="7" borderId="12" xfId="0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 applyProtection="1">
      <alignment horizontal="center" vertical="center" wrapText="1"/>
    </xf>
    <xf numFmtId="0" fontId="17" fillId="7" borderId="18" xfId="0" applyFont="1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15BD81"/>
      <color rgb="FF00C057"/>
      <color rgb="FF12F2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91281</xdr:colOff>
      <xdr:row>0</xdr:row>
      <xdr:rowOff>19844</xdr:rowOff>
    </xdr:from>
    <xdr:to>
      <xdr:col>1</xdr:col>
      <xdr:colOff>1011309</xdr:colOff>
      <xdr:row>3</xdr:row>
      <xdr:rowOff>210344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250" y="19844"/>
          <a:ext cx="920028" cy="1202531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34</xdr:row>
      <xdr:rowOff>178593</xdr:rowOff>
    </xdr:from>
    <xdr:to>
      <xdr:col>1</xdr:col>
      <xdr:colOff>1015278</xdr:colOff>
      <xdr:row>40</xdr:row>
      <xdr:rowOff>44705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8" y="9632156"/>
          <a:ext cx="920028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NOMINAS%202018-2021/2021/2DA.DE%20DICIEMBRE/1RA%20DE%20DIC%202021%20AD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_ADM._2021"/>
      <sheetName val="NOMINA PENSIONADOS "/>
      <sheetName val="NOMINA SEGURIDAD"/>
      <sheetName val="tarifa"/>
      <sheetName val="calculadora "/>
      <sheetName val="Hoja1"/>
    </sheetNames>
    <sheetDataSet>
      <sheetData sheetId="0"/>
      <sheetData sheetId="1"/>
      <sheetData sheetId="2"/>
      <sheetData sheetId="3">
        <row r="50">
          <cell r="B50">
            <v>0.01</v>
          </cell>
          <cell r="C50">
            <v>0</v>
          </cell>
          <cell r="D50">
            <v>1.9199999999999998E-2</v>
          </cell>
          <cell r="F50">
            <v>0.01</v>
          </cell>
          <cell r="G50">
            <v>100.425</v>
          </cell>
        </row>
        <row r="51">
          <cell r="B51">
            <v>142.72999999999999</v>
          </cell>
          <cell r="C51">
            <v>2.7749999999999999</v>
          </cell>
          <cell r="D51">
            <v>6.4000000000000001E-2</v>
          </cell>
          <cell r="F51">
            <v>436.43</v>
          </cell>
          <cell r="G51">
            <v>100.35</v>
          </cell>
        </row>
        <row r="52">
          <cell r="B52">
            <v>1211.405</v>
          </cell>
          <cell r="C52">
            <v>71.099999999999994</v>
          </cell>
          <cell r="D52">
            <v>0.10879999999999999</v>
          </cell>
          <cell r="F52">
            <v>654.6</v>
          </cell>
          <cell r="G52">
            <v>100.35</v>
          </cell>
        </row>
        <row r="53">
          <cell r="B53">
            <v>2128.9549999999999</v>
          </cell>
          <cell r="C53">
            <v>170.92500000000001</v>
          </cell>
          <cell r="D53">
            <v>0.16</v>
          </cell>
          <cell r="F53">
            <v>856.80499999999995</v>
          </cell>
          <cell r="G53">
            <v>96.9</v>
          </cell>
        </row>
        <row r="54">
          <cell r="B54">
            <v>2474.7800000000002</v>
          </cell>
          <cell r="C54">
            <v>226.27500000000001</v>
          </cell>
          <cell r="D54">
            <v>0.1792</v>
          </cell>
          <cell r="F54">
            <v>872.85500000000002</v>
          </cell>
          <cell r="G54">
            <v>94.35</v>
          </cell>
        </row>
        <row r="55">
          <cell r="B55">
            <v>2962.9549999999999</v>
          </cell>
          <cell r="C55">
            <v>313.8</v>
          </cell>
          <cell r="D55">
            <v>0.21360000000000001</v>
          </cell>
          <cell r="F55">
            <v>1096.8800000000001</v>
          </cell>
          <cell r="G55">
            <v>87.375</v>
          </cell>
        </row>
        <row r="56">
          <cell r="B56">
            <v>5975.93</v>
          </cell>
          <cell r="C56">
            <v>957.375</v>
          </cell>
          <cell r="D56">
            <v>0.23519999999999999</v>
          </cell>
          <cell r="F56">
            <v>1163.78</v>
          </cell>
          <cell r="G56">
            <v>80.174999999999997</v>
          </cell>
        </row>
        <row r="57">
          <cell r="B57">
            <v>9418.8799999999992</v>
          </cell>
          <cell r="C57">
            <v>1767.15</v>
          </cell>
          <cell r="D57">
            <v>0.3</v>
          </cell>
          <cell r="F57">
            <v>1316.33</v>
          </cell>
          <cell r="G57">
            <v>72.674999999999997</v>
          </cell>
        </row>
        <row r="58">
          <cell r="F58">
            <v>1535.7049999999999</v>
          </cell>
          <cell r="G58">
            <v>62.55</v>
          </cell>
        </row>
        <row r="59">
          <cell r="F59">
            <v>1755.08</v>
          </cell>
          <cell r="G59">
            <v>53.7</v>
          </cell>
        </row>
        <row r="60">
          <cell r="F60">
            <v>1821.3050000000001</v>
          </cell>
          <cell r="G60">
            <v>0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abSelected="1" zoomScale="106" zoomScaleNormal="106" workbookViewId="0">
      <pane xSplit="1" ySplit="7" topLeftCell="B87" activePane="bottomRight" state="frozen"/>
      <selection pane="topRight" activeCell="B1" sqref="B1"/>
      <selection pane="bottomLeft" activeCell="A6" sqref="A6"/>
      <selection pane="bottomRight" activeCell="O16" sqref="O16"/>
    </sheetView>
  </sheetViews>
  <sheetFormatPr baseColWidth="10" defaultRowHeight="15" x14ac:dyDescent="0.25"/>
  <cols>
    <col min="1" max="1" width="3.85546875" bestFit="1" customWidth="1"/>
    <col min="2" max="2" width="40.140625" bestFit="1" customWidth="1"/>
    <col min="3" max="3" width="12.28515625" customWidth="1"/>
    <col min="4" max="4" width="15.7109375" customWidth="1"/>
    <col min="5" max="5" width="15.85546875" bestFit="1" customWidth="1"/>
    <col min="6" max="6" width="14.140625" customWidth="1"/>
    <col min="7" max="7" width="13.7109375" customWidth="1"/>
    <col min="8" max="8" width="14.28515625" bestFit="1" customWidth="1"/>
    <col min="9" max="9" width="15.5703125" bestFit="1" customWidth="1"/>
    <col min="10" max="10" width="7.140625" customWidth="1"/>
    <col min="12" max="12" width="23.7109375" customWidth="1"/>
  </cols>
  <sheetData>
    <row r="1" spans="1:12" ht="25.9" x14ac:dyDescent="0.45">
      <c r="A1" s="211" t="s">
        <v>0</v>
      </c>
      <c r="B1" s="211"/>
      <c r="C1" s="211"/>
      <c r="D1" s="211"/>
      <c r="E1" s="211"/>
      <c r="F1" s="211"/>
      <c r="G1" s="211"/>
      <c r="H1" s="211"/>
      <c r="I1" s="211"/>
      <c r="J1" s="1"/>
      <c r="K1" s="2" t="s">
        <v>1</v>
      </c>
      <c r="L1" s="3"/>
    </row>
    <row r="2" spans="1:12" ht="25.9" x14ac:dyDescent="0.45">
      <c r="A2" s="119"/>
      <c r="B2" s="119"/>
      <c r="C2" s="119"/>
      <c r="D2" s="119"/>
      <c r="E2" s="119"/>
      <c r="F2" s="119"/>
      <c r="G2" s="119"/>
      <c r="H2" s="119"/>
      <c r="I2" s="119"/>
      <c r="J2" s="1"/>
      <c r="K2" s="2"/>
      <c r="L2" s="3"/>
    </row>
    <row r="3" spans="1:12" ht="25.9" x14ac:dyDescent="0.45">
      <c r="A3" s="119"/>
      <c r="B3" s="211" t="s">
        <v>133</v>
      </c>
      <c r="C3" s="211"/>
      <c r="D3" s="211"/>
      <c r="E3" s="211"/>
      <c r="F3" s="211"/>
      <c r="G3" s="211"/>
      <c r="H3" s="211"/>
      <c r="I3" s="211"/>
      <c r="J3" s="1"/>
      <c r="K3" s="2"/>
      <c r="L3" s="3"/>
    </row>
    <row r="4" spans="1:12" ht="19.7" thickBot="1" x14ac:dyDescent="0.3">
      <c r="A4" s="205"/>
      <c r="B4" s="205"/>
      <c r="C4" s="205"/>
      <c r="D4" s="205"/>
      <c r="E4" s="205"/>
      <c r="F4" s="205"/>
      <c r="G4" s="205"/>
      <c r="H4" s="205"/>
      <c r="I4" s="205"/>
      <c r="J4" s="1"/>
      <c r="K4" s="3"/>
      <c r="L4" s="3"/>
    </row>
    <row r="5" spans="1:12" ht="22.5" x14ac:dyDescent="0.25">
      <c r="A5" s="212" t="s">
        <v>2</v>
      </c>
      <c r="B5" s="215" t="s">
        <v>3</v>
      </c>
      <c r="C5" s="215" t="s">
        <v>4</v>
      </c>
      <c r="D5" s="141" t="s">
        <v>5</v>
      </c>
      <c r="E5" s="142" t="s">
        <v>6</v>
      </c>
      <c r="F5" s="218" t="s">
        <v>7</v>
      </c>
      <c r="G5" s="219"/>
      <c r="H5" s="220"/>
      <c r="I5" s="143" t="s">
        <v>8</v>
      </c>
      <c r="J5" s="221" t="s">
        <v>9</v>
      </c>
      <c r="K5" s="224" t="s">
        <v>10</v>
      </c>
      <c r="L5" s="225"/>
    </row>
    <row r="6" spans="1:12" x14ac:dyDescent="0.25">
      <c r="A6" s="213"/>
      <c r="B6" s="216"/>
      <c r="C6" s="216"/>
      <c r="D6" s="216" t="s">
        <v>11</v>
      </c>
      <c r="E6" s="144" t="s">
        <v>5</v>
      </c>
      <c r="F6" s="230" t="s">
        <v>12</v>
      </c>
      <c r="G6" s="231" t="s">
        <v>122</v>
      </c>
      <c r="H6" s="144" t="s">
        <v>13</v>
      </c>
      <c r="I6" s="145" t="s">
        <v>14</v>
      </c>
      <c r="J6" s="222"/>
      <c r="K6" s="226"/>
      <c r="L6" s="227"/>
    </row>
    <row r="7" spans="1:12" ht="15.75" thickBot="1" x14ac:dyDescent="0.3">
      <c r="A7" s="214"/>
      <c r="B7" s="217"/>
      <c r="C7" s="217"/>
      <c r="D7" s="217"/>
      <c r="E7" s="146" t="s">
        <v>15</v>
      </c>
      <c r="F7" s="217"/>
      <c r="G7" s="232"/>
      <c r="H7" s="146" t="s">
        <v>16</v>
      </c>
      <c r="I7" s="147" t="s">
        <v>17</v>
      </c>
      <c r="J7" s="223"/>
      <c r="K7" s="228"/>
      <c r="L7" s="229"/>
    </row>
    <row r="8" spans="1:12" ht="14.25" x14ac:dyDescent="0.25">
      <c r="A8" s="4"/>
      <c r="B8" s="5" t="s">
        <v>18</v>
      </c>
      <c r="C8" s="6"/>
      <c r="D8" s="7"/>
      <c r="E8" s="8"/>
      <c r="F8" s="7"/>
      <c r="G8" s="7"/>
      <c r="H8" s="7"/>
      <c r="I8" s="8"/>
      <c r="J8" s="9"/>
      <c r="K8" s="233"/>
      <c r="L8" s="234"/>
    </row>
    <row r="9" spans="1:12" ht="29.25" customHeight="1" x14ac:dyDescent="0.25">
      <c r="A9" s="48">
        <v>1</v>
      </c>
      <c r="B9" s="49" t="s">
        <v>19</v>
      </c>
      <c r="C9" s="50" t="s">
        <v>20</v>
      </c>
      <c r="D9" s="51">
        <f>E9/15</f>
        <v>884.05200000000002</v>
      </c>
      <c r="E9" s="140">
        <v>13260.78</v>
      </c>
      <c r="F9" s="46">
        <v>1241.1099999999999</v>
      </c>
      <c r="G9" s="52"/>
      <c r="H9" s="52">
        <f>F9</f>
        <v>1241.1099999999999</v>
      </c>
      <c r="I9" s="53">
        <f t="shared" ref="I9:I17" si="0">E9-H9</f>
        <v>12019.67</v>
      </c>
      <c r="J9" s="116" t="s">
        <v>127</v>
      </c>
      <c r="K9" s="187" t="s">
        <v>21</v>
      </c>
      <c r="L9" s="188"/>
    </row>
    <row r="10" spans="1:12" ht="30.75" customHeight="1" x14ac:dyDescent="0.25">
      <c r="A10" s="48">
        <v>2</v>
      </c>
      <c r="B10" s="49" t="s">
        <v>22</v>
      </c>
      <c r="C10" s="50" t="s">
        <v>20</v>
      </c>
      <c r="D10" s="51">
        <f t="shared" ref="D10:D17" si="1">E10/15</f>
        <v>884.05200000000002</v>
      </c>
      <c r="E10" s="140">
        <v>13260.78</v>
      </c>
      <c r="F10" s="46">
        <v>1241.1099999999999</v>
      </c>
      <c r="G10" s="54"/>
      <c r="H10" s="52">
        <f t="shared" ref="H10:H17" si="2">F10</f>
        <v>1241.1099999999999</v>
      </c>
      <c r="I10" s="53">
        <f t="shared" si="0"/>
        <v>12019.67</v>
      </c>
      <c r="J10" s="116" t="s">
        <v>127</v>
      </c>
      <c r="K10" s="187"/>
      <c r="L10" s="188"/>
    </row>
    <row r="11" spans="1:12" ht="32.25" customHeight="1" x14ac:dyDescent="0.25">
      <c r="A11" s="48">
        <v>3</v>
      </c>
      <c r="B11" s="55" t="s">
        <v>23</v>
      </c>
      <c r="C11" s="50" t="s">
        <v>20</v>
      </c>
      <c r="D11" s="51">
        <f t="shared" si="1"/>
        <v>884.05200000000002</v>
      </c>
      <c r="E11" s="140">
        <v>13260.78</v>
      </c>
      <c r="F11" s="46">
        <v>1241.1099999999999</v>
      </c>
      <c r="G11" s="54"/>
      <c r="H11" s="52">
        <f t="shared" si="2"/>
        <v>1241.1099999999999</v>
      </c>
      <c r="I11" s="53">
        <f t="shared" si="0"/>
        <v>12019.67</v>
      </c>
      <c r="J11" s="116" t="s">
        <v>127</v>
      </c>
      <c r="K11" s="187"/>
      <c r="L11" s="188"/>
    </row>
    <row r="12" spans="1:12" ht="33" customHeight="1" x14ac:dyDescent="0.25">
      <c r="A12" s="48">
        <v>4</v>
      </c>
      <c r="B12" s="55" t="s">
        <v>24</v>
      </c>
      <c r="C12" s="50" t="s">
        <v>20</v>
      </c>
      <c r="D12" s="51">
        <f t="shared" si="1"/>
        <v>884.05200000000002</v>
      </c>
      <c r="E12" s="140">
        <v>13260.78</v>
      </c>
      <c r="F12" s="46">
        <v>1241.1099999999999</v>
      </c>
      <c r="G12" s="54"/>
      <c r="H12" s="52">
        <f t="shared" si="2"/>
        <v>1241.1099999999999</v>
      </c>
      <c r="I12" s="53">
        <f t="shared" si="0"/>
        <v>12019.67</v>
      </c>
      <c r="J12" s="116" t="s">
        <v>127</v>
      </c>
      <c r="K12" s="187"/>
      <c r="L12" s="188"/>
    </row>
    <row r="13" spans="1:12" ht="33" customHeight="1" x14ac:dyDescent="0.25">
      <c r="A13" s="48">
        <v>5</v>
      </c>
      <c r="B13" s="55" t="s">
        <v>25</v>
      </c>
      <c r="C13" s="50" t="s">
        <v>20</v>
      </c>
      <c r="D13" s="51">
        <f t="shared" si="1"/>
        <v>884.05200000000002</v>
      </c>
      <c r="E13" s="140">
        <v>13260.78</v>
      </c>
      <c r="F13" s="46">
        <v>1241.1099999999999</v>
      </c>
      <c r="G13" s="54"/>
      <c r="H13" s="52">
        <f t="shared" si="2"/>
        <v>1241.1099999999999</v>
      </c>
      <c r="I13" s="53">
        <f t="shared" si="0"/>
        <v>12019.67</v>
      </c>
      <c r="J13" s="116" t="s">
        <v>127</v>
      </c>
      <c r="K13" s="187"/>
      <c r="L13" s="188"/>
    </row>
    <row r="14" spans="1:12" ht="30.2" customHeight="1" x14ac:dyDescent="0.25">
      <c r="A14" s="48">
        <v>6</v>
      </c>
      <c r="B14" s="55" t="s">
        <v>26</v>
      </c>
      <c r="C14" s="50" t="s">
        <v>20</v>
      </c>
      <c r="D14" s="51">
        <f t="shared" si="1"/>
        <v>884.05200000000002</v>
      </c>
      <c r="E14" s="140">
        <v>13260.78</v>
      </c>
      <c r="F14" s="46">
        <v>1241.1099999999999</v>
      </c>
      <c r="G14" s="54"/>
      <c r="H14" s="52">
        <f t="shared" si="2"/>
        <v>1241.1099999999999</v>
      </c>
      <c r="I14" s="53">
        <f t="shared" si="0"/>
        <v>12019.67</v>
      </c>
      <c r="J14" s="116" t="s">
        <v>127</v>
      </c>
      <c r="K14" s="187"/>
      <c r="L14" s="188"/>
    </row>
    <row r="15" spans="1:12" ht="29.25" customHeight="1" x14ac:dyDescent="0.25">
      <c r="A15" s="48">
        <v>7</v>
      </c>
      <c r="B15" s="49" t="s">
        <v>27</v>
      </c>
      <c r="C15" s="50" t="s">
        <v>20</v>
      </c>
      <c r="D15" s="51">
        <f t="shared" si="1"/>
        <v>884.05200000000002</v>
      </c>
      <c r="E15" s="140">
        <v>13260.78</v>
      </c>
      <c r="F15" s="46">
        <v>1241.1099999999999</v>
      </c>
      <c r="G15" s="54"/>
      <c r="H15" s="52">
        <f t="shared" si="2"/>
        <v>1241.1099999999999</v>
      </c>
      <c r="I15" s="53">
        <f t="shared" si="0"/>
        <v>12019.67</v>
      </c>
      <c r="J15" s="116" t="s">
        <v>127</v>
      </c>
      <c r="K15" s="187"/>
      <c r="L15" s="188"/>
    </row>
    <row r="16" spans="1:12" ht="31.7" customHeight="1" x14ac:dyDescent="0.25">
      <c r="A16" s="48">
        <v>8</v>
      </c>
      <c r="B16" s="49" t="s">
        <v>28</v>
      </c>
      <c r="C16" s="50" t="s">
        <v>20</v>
      </c>
      <c r="D16" s="51">
        <f t="shared" si="1"/>
        <v>884.05200000000002</v>
      </c>
      <c r="E16" s="140">
        <v>13260.78</v>
      </c>
      <c r="F16" s="46">
        <v>1241.1099999999999</v>
      </c>
      <c r="G16" s="54"/>
      <c r="H16" s="52">
        <f t="shared" si="2"/>
        <v>1241.1099999999999</v>
      </c>
      <c r="I16" s="53">
        <f t="shared" si="0"/>
        <v>12019.67</v>
      </c>
      <c r="J16" s="116" t="s">
        <v>127</v>
      </c>
      <c r="K16" s="187"/>
      <c r="L16" s="188"/>
    </row>
    <row r="17" spans="1:12" ht="31.7" customHeight="1" x14ac:dyDescent="0.25">
      <c r="A17" s="48">
        <v>9</v>
      </c>
      <c r="B17" s="56" t="s">
        <v>29</v>
      </c>
      <c r="C17" s="57" t="s">
        <v>20</v>
      </c>
      <c r="D17" s="51">
        <f t="shared" si="1"/>
        <v>884.05200000000002</v>
      </c>
      <c r="E17" s="140">
        <v>13260.78</v>
      </c>
      <c r="F17" s="46">
        <v>1241.1099999999999</v>
      </c>
      <c r="G17" s="47"/>
      <c r="H17" s="52">
        <f t="shared" si="2"/>
        <v>1241.1099999999999</v>
      </c>
      <c r="I17" s="53">
        <f t="shared" si="0"/>
        <v>12019.67</v>
      </c>
      <c r="J17" s="116" t="s">
        <v>127</v>
      </c>
      <c r="K17" s="187"/>
      <c r="L17" s="188"/>
    </row>
    <row r="18" spans="1:12" ht="17.649999999999999" x14ac:dyDescent="0.25">
      <c r="A18" s="48"/>
      <c r="B18" s="58"/>
      <c r="C18" s="59"/>
      <c r="D18" s="51"/>
      <c r="E18" s="60"/>
      <c r="F18" s="61"/>
      <c r="G18" s="61"/>
      <c r="H18" s="61"/>
      <c r="I18" s="62"/>
      <c r="J18" s="116"/>
      <c r="K18" s="187"/>
      <c r="L18" s="188"/>
    </row>
    <row r="19" spans="1:12" ht="17.649999999999999" x14ac:dyDescent="0.25">
      <c r="A19" s="63"/>
      <c r="B19" s="64" t="s">
        <v>30</v>
      </c>
      <c r="C19" s="65"/>
      <c r="D19" s="66"/>
      <c r="E19" s="67"/>
      <c r="F19" s="67"/>
      <c r="G19" s="67"/>
      <c r="H19" s="67"/>
      <c r="I19" s="67"/>
      <c r="J19" s="117"/>
      <c r="K19" s="189"/>
      <c r="L19" s="190"/>
    </row>
    <row r="20" spans="1:12" ht="29.25" customHeight="1" x14ac:dyDescent="0.25">
      <c r="A20" s="68">
        <v>10</v>
      </c>
      <c r="B20" s="49" t="s">
        <v>31</v>
      </c>
      <c r="C20" s="69" t="s">
        <v>32</v>
      </c>
      <c r="D20" s="51">
        <f>E20/15</f>
        <v>1224</v>
      </c>
      <c r="E20" s="70">
        <v>18360</v>
      </c>
      <c r="F20" s="71">
        <v>2253.6999999999998</v>
      </c>
      <c r="G20" s="71"/>
      <c r="H20" s="71">
        <f>F20</f>
        <v>2253.6999999999998</v>
      </c>
      <c r="I20" s="71">
        <f>E20-F20</f>
        <v>16106.3</v>
      </c>
      <c r="J20" s="116" t="s">
        <v>127</v>
      </c>
      <c r="K20" s="191"/>
      <c r="L20" s="192"/>
    </row>
    <row r="21" spans="1:12" ht="27.75" customHeight="1" thickBot="1" x14ac:dyDescent="0.3">
      <c r="A21" s="10"/>
      <c r="B21" s="11" t="s">
        <v>33</v>
      </c>
      <c r="C21" s="11"/>
      <c r="D21" s="12">
        <f>D9+D10+D11+D12+D13+D14+D15+D16+D17+D20</f>
        <v>9180.4679999999989</v>
      </c>
      <c r="E21" s="12">
        <f>E9+E10+E11+E12+E13+E14+E15+E16+E17+E20</f>
        <v>137707.02000000002</v>
      </c>
      <c r="F21" s="12">
        <f>F9+F10+F11+F12+F13+F14+F15+F16+F17+F20</f>
        <v>13423.689999999999</v>
      </c>
      <c r="G21" s="12">
        <f>G9+G10+G11+G12+G13+G14+G15+G16+G17+G18+G20</f>
        <v>0</v>
      </c>
      <c r="H21" s="12">
        <f>H9+H10+H11+H12+H13+H14+H15+H16+H17+H18+H20</f>
        <v>13423.689999999999</v>
      </c>
      <c r="I21" s="12">
        <f>I9+I10+I11+I12+I13+I14+I15+I16+I17+I18+I20</f>
        <v>124283.33</v>
      </c>
      <c r="J21" s="13"/>
      <c r="K21" s="206"/>
      <c r="L21" s="207"/>
    </row>
    <row r="22" spans="1:12" ht="14.25" x14ac:dyDescent="0.25">
      <c r="A22" s="14"/>
      <c r="B22" s="15"/>
      <c r="C22" s="15"/>
      <c r="D22" s="14"/>
      <c r="E22" s="14"/>
      <c r="F22" s="14"/>
      <c r="G22" s="14"/>
      <c r="H22" s="14"/>
      <c r="I22" s="16"/>
      <c r="J22" s="17"/>
      <c r="K22" s="18"/>
      <c r="L22" s="18"/>
    </row>
    <row r="23" spans="1:12" ht="14.25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7"/>
      <c r="K23" s="18"/>
      <c r="L23" s="18"/>
    </row>
    <row r="24" spans="1:12" ht="14.25" x14ac:dyDescent="0.25">
      <c r="A24" s="15"/>
      <c r="B24" s="19"/>
      <c r="C24" s="20"/>
      <c r="D24" s="21"/>
      <c r="E24" s="21"/>
      <c r="F24" s="21"/>
      <c r="G24" s="15"/>
      <c r="H24" s="15"/>
      <c r="I24" s="15"/>
      <c r="J24" s="22"/>
      <c r="K24" s="23"/>
      <c r="L24" s="23"/>
    </row>
    <row r="25" spans="1:12" x14ac:dyDescent="0.25">
      <c r="A25" s="15"/>
      <c r="B25" s="19"/>
      <c r="C25" s="20"/>
      <c r="D25" s="21"/>
      <c r="E25" s="21"/>
      <c r="F25" s="21"/>
      <c r="G25" s="15"/>
      <c r="H25" s="15"/>
      <c r="I25" s="15"/>
      <c r="J25" s="22"/>
      <c r="K25" s="23"/>
      <c r="L25" s="23"/>
    </row>
    <row r="26" spans="1:12" x14ac:dyDescent="0.25">
      <c r="A26" s="15"/>
      <c r="B26" s="208"/>
      <c r="C26" s="208"/>
      <c r="D26" s="15"/>
      <c r="E26" s="15"/>
      <c r="F26" s="24"/>
      <c r="G26" s="24"/>
      <c r="H26" s="24"/>
      <c r="I26" s="24"/>
      <c r="J26" s="22"/>
      <c r="K26" s="23"/>
      <c r="L26" s="23"/>
    </row>
    <row r="27" spans="1:12" ht="15.75" x14ac:dyDescent="0.25">
      <c r="A27" s="15"/>
      <c r="B27" s="209" t="s">
        <v>34</v>
      </c>
      <c r="C27" s="209"/>
      <c r="D27" s="25"/>
      <c r="E27" s="25"/>
      <c r="F27" s="209" t="s">
        <v>35</v>
      </c>
      <c r="G27" s="209"/>
      <c r="H27" s="209"/>
      <c r="I27" s="209"/>
      <c r="J27" s="22"/>
      <c r="K27" s="23"/>
      <c r="L27" s="23"/>
    </row>
    <row r="28" spans="1:12" ht="15.75" x14ac:dyDescent="0.25">
      <c r="A28" s="15"/>
      <c r="B28" s="210" t="s">
        <v>36</v>
      </c>
      <c r="C28" s="210"/>
      <c r="D28" s="25"/>
      <c r="E28" s="25"/>
      <c r="F28" s="26" t="s">
        <v>37</v>
      </c>
      <c r="G28" s="25"/>
      <c r="H28" s="25"/>
      <c r="I28" s="25"/>
      <c r="J28" s="25"/>
      <c r="K28" s="23"/>
      <c r="L28" s="23"/>
    </row>
    <row r="29" spans="1:12" ht="15.75" x14ac:dyDescent="0.25">
      <c r="A29" s="15"/>
      <c r="B29" s="25"/>
      <c r="C29" s="25"/>
      <c r="D29" s="25"/>
      <c r="E29" s="25"/>
      <c r="F29" s="26"/>
      <c r="G29" s="25"/>
      <c r="H29" s="25"/>
      <c r="I29" s="25"/>
      <c r="J29" s="25"/>
      <c r="K29" s="23"/>
      <c r="L29" s="23"/>
    </row>
    <row r="30" spans="1:12" ht="15.75" x14ac:dyDescent="0.25">
      <c r="A30" s="15"/>
      <c r="B30" s="25"/>
      <c r="C30" s="25"/>
      <c r="D30" s="25"/>
      <c r="E30" s="25"/>
      <c r="F30" s="26"/>
      <c r="G30" s="25"/>
      <c r="H30" s="25"/>
      <c r="I30" s="25"/>
      <c r="J30" s="25"/>
      <c r="K30" s="23"/>
      <c r="L30" s="23"/>
    </row>
    <row r="31" spans="1:12" ht="15.75" x14ac:dyDescent="0.25">
      <c r="A31" s="15"/>
      <c r="B31" s="25"/>
      <c r="C31" s="25"/>
      <c r="D31" s="25"/>
      <c r="E31" s="25"/>
      <c r="F31" s="26"/>
      <c r="G31" s="25"/>
      <c r="H31" s="25"/>
      <c r="I31" s="25"/>
      <c r="J31" s="25"/>
      <c r="K31" s="23"/>
      <c r="L31" s="23"/>
    </row>
    <row r="32" spans="1:12" ht="15.75" x14ac:dyDescent="0.25">
      <c r="A32" s="15"/>
      <c r="B32" s="25"/>
      <c r="C32" s="25"/>
      <c r="D32" s="25"/>
      <c r="E32" s="25"/>
      <c r="F32" s="26"/>
      <c r="G32" s="25"/>
      <c r="H32" s="25"/>
      <c r="I32" s="25"/>
      <c r="J32" s="25"/>
      <c r="K32" s="23"/>
      <c r="L32" s="23"/>
    </row>
    <row r="33" spans="1:15" ht="15.75" x14ac:dyDescent="0.25">
      <c r="A33" s="15"/>
      <c r="B33" s="25"/>
      <c r="C33" s="25"/>
      <c r="D33" s="25"/>
      <c r="E33" s="25"/>
      <c r="F33" s="26"/>
      <c r="G33" s="25"/>
      <c r="H33" s="25"/>
      <c r="I33" s="25"/>
      <c r="J33" s="25"/>
      <c r="K33" s="23"/>
      <c r="L33" s="23"/>
    </row>
    <row r="34" spans="1:15" ht="15.75" x14ac:dyDescent="0.25">
      <c r="A34" s="15"/>
      <c r="B34" s="25"/>
      <c r="C34" s="25"/>
      <c r="D34" s="25"/>
      <c r="E34" s="25"/>
      <c r="F34" s="26"/>
      <c r="G34" s="25"/>
      <c r="H34" s="25"/>
      <c r="I34" s="25"/>
      <c r="J34" s="25"/>
      <c r="K34" s="23"/>
      <c r="L34" s="23"/>
    </row>
    <row r="35" spans="1:15" ht="15.75" x14ac:dyDescent="0.25">
      <c r="A35" s="15"/>
      <c r="B35" s="25"/>
      <c r="C35" s="25"/>
      <c r="D35" s="25"/>
      <c r="E35" s="25"/>
      <c r="F35" s="26"/>
      <c r="G35" s="25"/>
      <c r="H35" s="25"/>
      <c r="I35" s="25"/>
      <c r="J35" s="25"/>
      <c r="K35" s="23"/>
      <c r="L35" s="23"/>
    </row>
    <row r="36" spans="1:15" ht="15.75" customHeight="1" x14ac:dyDescent="0.25">
      <c r="A36" s="15"/>
      <c r="B36" s="193" t="s">
        <v>129</v>
      </c>
      <c r="C36" s="193"/>
      <c r="D36" s="193"/>
      <c r="E36" s="193"/>
      <c r="F36" s="193"/>
      <c r="G36" s="193"/>
      <c r="H36" s="193"/>
      <c r="I36" s="193"/>
      <c r="J36" s="193"/>
      <c r="K36" s="193"/>
      <c r="L36" s="193"/>
    </row>
    <row r="37" spans="1:15" ht="15.75" customHeight="1" x14ac:dyDescent="0.25">
      <c r="A37" s="15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3"/>
    </row>
    <row r="38" spans="1:15" ht="15.75" x14ac:dyDescent="0.25">
      <c r="A38" s="15"/>
      <c r="B38" s="118"/>
      <c r="C38" s="118"/>
      <c r="D38" s="118"/>
      <c r="E38" s="118"/>
      <c r="F38" s="26"/>
      <c r="G38" s="118"/>
      <c r="H38" s="118"/>
      <c r="I38" s="118"/>
      <c r="J38" s="118"/>
      <c r="K38" s="23"/>
      <c r="L38" s="23"/>
      <c r="O38" s="161"/>
    </row>
    <row r="39" spans="1:15" x14ac:dyDescent="0.25">
      <c r="A39" s="14"/>
      <c r="B39" s="15"/>
      <c r="C39" s="15"/>
      <c r="D39" s="14"/>
      <c r="E39" s="14"/>
      <c r="F39" s="14"/>
      <c r="G39" s="14"/>
      <c r="H39" s="14"/>
      <c r="I39" s="15"/>
      <c r="J39" s="17"/>
      <c r="K39" s="18"/>
      <c r="L39" s="18"/>
    </row>
    <row r="40" spans="1:15" ht="26.25" x14ac:dyDescent="0.25">
      <c r="A40" s="194" t="s">
        <v>131</v>
      </c>
      <c r="B40" s="194"/>
      <c r="C40" s="194"/>
      <c r="D40" s="194"/>
      <c r="E40" s="194"/>
      <c r="F40" s="194"/>
      <c r="G40" s="194"/>
      <c r="H40" s="194"/>
      <c r="I40" s="194"/>
      <c r="J40" s="194"/>
      <c r="K40" s="194"/>
      <c r="L40" s="194"/>
    </row>
    <row r="41" spans="1:15" ht="19.5" thickBot="1" x14ac:dyDescent="0.3">
      <c r="A41" s="205"/>
      <c r="B41" s="205"/>
      <c r="C41" s="205"/>
      <c r="D41" s="205"/>
      <c r="E41" s="205"/>
      <c r="F41" s="205"/>
      <c r="G41" s="205"/>
      <c r="H41" s="205"/>
      <c r="I41" s="205"/>
      <c r="J41" s="205"/>
      <c r="K41" s="205"/>
      <c r="L41" s="205"/>
    </row>
    <row r="42" spans="1:15" x14ac:dyDescent="0.25">
      <c r="A42" s="148"/>
      <c r="B42" s="149"/>
      <c r="C42" s="150" t="s">
        <v>38</v>
      </c>
      <c r="D42" s="150" t="s">
        <v>5</v>
      </c>
      <c r="E42" s="151" t="s">
        <v>6</v>
      </c>
      <c r="F42" s="180" t="s">
        <v>7</v>
      </c>
      <c r="G42" s="181"/>
      <c r="H42" s="182"/>
      <c r="I42" s="152" t="s">
        <v>8</v>
      </c>
      <c r="J42" s="177" t="s">
        <v>9</v>
      </c>
      <c r="K42" s="195" t="s">
        <v>10</v>
      </c>
      <c r="L42" s="196"/>
    </row>
    <row r="43" spans="1:15" x14ac:dyDescent="0.25">
      <c r="A43" s="153" t="s">
        <v>39</v>
      </c>
      <c r="B43" s="154" t="s">
        <v>3</v>
      </c>
      <c r="C43" s="199" t="s">
        <v>40</v>
      </c>
      <c r="D43" s="200" t="s">
        <v>11</v>
      </c>
      <c r="E43" s="155" t="s">
        <v>5</v>
      </c>
      <c r="F43" s="202" t="s">
        <v>12</v>
      </c>
      <c r="G43" s="178" t="s">
        <v>126</v>
      </c>
      <c r="H43" s="155" t="s">
        <v>13</v>
      </c>
      <c r="I43" s="156" t="s">
        <v>14</v>
      </c>
      <c r="J43" s="177"/>
      <c r="K43" s="197"/>
      <c r="L43" s="198"/>
    </row>
    <row r="44" spans="1:15" ht="15.75" thickBot="1" x14ac:dyDescent="0.3">
      <c r="A44" s="153"/>
      <c r="B44" s="154"/>
      <c r="C44" s="199"/>
      <c r="D44" s="201"/>
      <c r="E44" s="154" t="s">
        <v>15</v>
      </c>
      <c r="F44" s="203"/>
      <c r="G44" s="204"/>
      <c r="H44" s="154" t="s">
        <v>16</v>
      </c>
      <c r="I44" s="156" t="s">
        <v>17</v>
      </c>
      <c r="J44" s="178"/>
      <c r="K44" s="197"/>
      <c r="L44" s="198"/>
    </row>
    <row r="45" spans="1:15" x14ac:dyDescent="0.25">
      <c r="A45" s="76"/>
      <c r="B45" s="77" t="s">
        <v>41</v>
      </c>
      <c r="C45" s="65"/>
      <c r="D45" s="66"/>
      <c r="E45" s="67"/>
      <c r="F45" s="67"/>
      <c r="G45" s="67"/>
      <c r="H45" s="67"/>
      <c r="I45" s="67"/>
      <c r="J45" s="96"/>
      <c r="K45" s="171"/>
      <c r="L45" s="172"/>
    </row>
    <row r="46" spans="1:15" ht="31.7" customHeight="1" x14ac:dyDescent="0.25">
      <c r="A46" s="73">
        <v>1</v>
      </c>
      <c r="B46" s="49" t="s">
        <v>42</v>
      </c>
      <c r="C46" s="91" t="s">
        <v>43</v>
      </c>
      <c r="D46" s="51">
        <f>E46/15</f>
        <v>828.62800000000004</v>
      </c>
      <c r="E46" s="54">
        <v>12429.42</v>
      </c>
      <c r="F46" s="111">
        <v>1101.8499999999999</v>
      </c>
      <c r="G46" s="54"/>
      <c r="H46" s="54">
        <v>1101.8499999999999</v>
      </c>
      <c r="I46" s="54">
        <f t="shared" ref="I46:I56" si="3">E46-G46-H46</f>
        <v>11327.57</v>
      </c>
      <c r="J46" s="116" t="s">
        <v>127</v>
      </c>
      <c r="K46" s="167"/>
      <c r="L46" s="168"/>
    </row>
    <row r="47" spans="1:15" x14ac:dyDescent="0.25">
      <c r="A47" s="76"/>
      <c r="B47" s="77" t="s">
        <v>45</v>
      </c>
      <c r="C47" s="65"/>
      <c r="D47" s="66"/>
      <c r="E47" s="67"/>
      <c r="F47" s="67"/>
      <c r="G47" s="67"/>
      <c r="H47" s="67"/>
      <c r="I47" s="164"/>
      <c r="J47" s="105"/>
      <c r="K47" s="185"/>
      <c r="L47" s="186"/>
    </row>
    <row r="48" spans="1:15" ht="30" x14ac:dyDescent="0.25">
      <c r="A48" s="73">
        <v>3</v>
      </c>
      <c r="B48" s="55" t="s">
        <v>46</v>
      </c>
      <c r="C48" s="91" t="s">
        <v>47</v>
      </c>
      <c r="D48" s="51">
        <f>E48/15</f>
        <v>1580.8240000000001</v>
      </c>
      <c r="E48" s="54">
        <v>23712.36</v>
      </c>
      <c r="F48" s="54">
        <v>3396.96</v>
      </c>
      <c r="G48" s="54"/>
      <c r="H48" s="54">
        <f>F48</f>
        <v>3396.96</v>
      </c>
      <c r="I48" s="54">
        <f t="shared" si="3"/>
        <v>20315.400000000001</v>
      </c>
      <c r="J48" s="116" t="s">
        <v>127</v>
      </c>
      <c r="K48" s="167"/>
      <c r="L48" s="168"/>
    </row>
    <row r="49" spans="1:12" x14ac:dyDescent="0.25">
      <c r="A49" s="76"/>
      <c r="B49" s="77" t="s">
        <v>48</v>
      </c>
      <c r="C49" s="65"/>
      <c r="D49" s="66"/>
      <c r="E49" s="67"/>
      <c r="F49" s="67"/>
      <c r="G49" s="67"/>
      <c r="H49" s="67"/>
      <c r="I49" s="164"/>
      <c r="J49" s="105"/>
      <c r="K49" s="171"/>
      <c r="L49" s="172"/>
    </row>
    <row r="50" spans="1:12" ht="29.25" customHeight="1" x14ac:dyDescent="0.25">
      <c r="A50" s="73">
        <v>5</v>
      </c>
      <c r="B50" s="49" t="s">
        <v>49</v>
      </c>
      <c r="C50" s="91" t="s">
        <v>50</v>
      </c>
      <c r="D50" s="51">
        <f>E50/15</f>
        <v>828.62800000000004</v>
      </c>
      <c r="E50" s="54">
        <v>12429.42</v>
      </c>
      <c r="F50" s="111">
        <v>1101.8499999999999</v>
      </c>
      <c r="G50" s="54"/>
      <c r="H50" s="54">
        <f>F50</f>
        <v>1101.8499999999999</v>
      </c>
      <c r="I50" s="54">
        <f t="shared" si="3"/>
        <v>11327.57</v>
      </c>
      <c r="J50" s="116" t="s">
        <v>127</v>
      </c>
      <c r="K50" s="167"/>
      <c r="L50" s="168"/>
    </row>
    <row r="51" spans="1:12" ht="28.5" customHeight="1" x14ac:dyDescent="0.25">
      <c r="A51" s="73">
        <v>9</v>
      </c>
      <c r="B51" s="55" t="s">
        <v>51</v>
      </c>
      <c r="C51" s="82" t="s">
        <v>123</v>
      </c>
      <c r="D51" s="51">
        <f t="shared" ref="D51" si="4">E51/15</f>
        <v>407.72533333333337</v>
      </c>
      <c r="E51" s="62">
        <v>6115.88</v>
      </c>
      <c r="F51" s="62">
        <v>348.31</v>
      </c>
      <c r="G51" s="62"/>
      <c r="H51" s="54">
        <f t="shared" ref="H51" si="5">F51</f>
        <v>348.31</v>
      </c>
      <c r="I51" s="54">
        <f t="shared" si="3"/>
        <v>5767.57</v>
      </c>
      <c r="J51" s="116" t="s">
        <v>127</v>
      </c>
      <c r="K51" s="167"/>
      <c r="L51" s="168"/>
    </row>
    <row r="52" spans="1:12" ht="30" x14ac:dyDescent="0.25">
      <c r="A52" s="73">
        <v>11</v>
      </c>
      <c r="B52" s="55" t="s">
        <v>52</v>
      </c>
      <c r="C52" s="91" t="s">
        <v>124</v>
      </c>
      <c r="D52" s="51">
        <f>E52/15</f>
        <v>530.43600000000004</v>
      </c>
      <c r="E52" s="54">
        <v>7956.54</v>
      </c>
      <c r="F52" s="54">
        <v>548.57000000000005</v>
      </c>
      <c r="G52" s="54"/>
      <c r="H52" s="54">
        <f>F52</f>
        <v>548.57000000000005</v>
      </c>
      <c r="I52" s="54">
        <f t="shared" si="3"/>
        <v>7407.97</v>
      </c>
      <c r="J52" s="116" t="s">
        <v>127</v>
      </c>
      <c r="K52" s="167"/>
      <c r="L52" s="168"/>
    </row>
    <row r="53" spans="1:12" x14ac:dyDescent="0.25">
      <c r="A53" s="76"/>
      <c r="B53" s="77" t="s">
        <v>53</v>
      </c>
      <c r="C53" s="78"/>
      <c r="D53" s="66"/>
      <c r="E53" s="67"/>
      <c r="F53" s="67"/>
      <c r="G53" s="67"/>
      <c r="H53" s="67"/>
      <c r="I53" s="164"/>
      <c r="J53" s="105"/>
      <c r="K53" s="171"/>
      <c r="L53" s="172"/>
    </row>
    <row r="54" spans="1:12" ht="30" x14ac:dyDescent="0.25">
      <c r="A54" s="73">
        <v>11</v>
      </c>
      <c r="B54" s="55" t="s">
        <v>132</v>
      </c>
      <c r="C54" s="91" t="s">
        <v>54</v>
      </c>
      <c r="D54" s="51">
        <v>467.79</v>
      </c>
      <c r="E54" s="54">
        <v>7016.78</v>
      </c>
      <c r="F54" s="54">
        <v>778.2</v>
      </c>
      <c r="G54" s="54"/>
      <c r="H54" s="54">
        <f>F54</f>
        <v>778.2</v>
      </c>
      <c r="I54" s="54">
        <f t="shared" si="3"/>
        <v>6238.58</v>
      </c>
      <c r="J54" s="116" t="s">
        <v>127</v>
      </c>
      <c r="K54" s="167"/>
      <c r="L54" s="168"/>
    </row>
    <row r="55" spans="1:12" ht="34.5" customHeight="1" x14ac:dyDescent="0.25">
      <c r="A55" s="79">
        <v>14</v>
      </c>
      <c r="B55" s="55" t="s">
        <v>55</v>
      </c>
      <c r="C55" s="120" t="s">
        <v>125</v>
      </c>
      <c r="D55" s="51">
        <f t="shared" ref="D55:D56" si="6">E55/15</f>
        <v>319.29666666666668</v>
      </c>
      <c r="E55" s="54">
        <v>4789.45</v>
      </c>
      <c r="F55" s="54">
        <v>273.10000000000002</v>
      </c>
      <c r="G55" s="54"/>
      <c r="H55" s="54">
        <f t="shared" ref="H55:H56" si="7">F55</f>
        <v>273.10000000000002</v>
      </c>
      <c r="I55" s="54">
        <f t="shared" si="3"/>
        <v>4516.3499999999995</v>
      </c>
      <c r="J55" s="116" t="s">
        <v>127</v>
      </c>
      <c r="K55" s="183"/>
      <c r="L55" s="184"/>
    </row>
    <row r="56" spans="1:12" ht="38.25" x14ac:dyDescent="0.25">
      <c r="A56" s="73">
        <v>17</v>
      </c>
      <c r="B56" s="55" t="s">
        <v>56</v>
      </c>
      <c r="C56" s="120" t="s">
        <v>57</v>
      </c>
      <c r="D56" s="51">
        <f t="shared" si="6"/>
        <v>319.29666666666668</v>
      </c>
      <c r="E56" s="54">
        <v>4789.45</v>
      </c>
      <c r="F56" s="54">
        <v>273.10000000000002</v>
      </c>
      <c r="G56" s="54"/>
      <c r="H56" s="54">
        <f t="shared" si="7"/>
        <v>273.10000000000002</v>
      </c>
      <c r="I56" s="54">
        <f t="shared" si="3"/>
        <v>4516.3499999999995</v>
      </c>
      <c r="J56" s="116" t="s">
        <v>127</v>
      </c>
      <c r="K56" s="167"/>
      <c r="L56" s="168"/>
    </row>
    <row r="57" spans="1:12" x14ac:dyDescent="0.25">
      <c r="A57" s="76"/>
      <c r="B57" s="77" t="s">
        <v>58</v>
      </c>
      <c r="C57" s="65"/>
      <c r="D57" s="66"/>
      <c r="E57" s="67"/>
      <c r="F57" s="67"/>
      <c r="G57" s="67"/>
      <c r="H57" s="67"/>
      <c r="I57" s="67"/>
      <c r="J57" s="96"/>
      <c r="K57" s="171"/>
      <c r="L57" s="172"/>
    </row>
    <row r="58" spans="1:12" ht="30" x14ac:dyDescent="0.25">
      <c r="A58" s="73">
        <v>18</v>
      </c>
      <c r="B58" s="55" t="s">
        <v>59</v>
      </c>
      <c r="C58" s="91" t="s">
        <v>60</v>
      </c>
      <c r="D58" s="51">
        <f>E58/15</f>
        <v>639.82733333333329</v>
      </c>
      <c r="E58" s="54">
        <v>9597.41</v>
      </c>
      <c r="F58" s="54">
        <v>727.1</v>
      </c>
      <c r="G58" s="54"/>
      <c r="H58" s="54">
        <f>F58</f>
        <v>727.1</v>
      </c>
      <c r="I58" s="54">
        <f>E58-G58-H58</f>
        <v>8870.31</v>
      </c>
      <c r="J58" s="116" t="s">
        <v>127</v>
      </c>
      <c r="K58" s="167"/>
      <c r="L58" s="168"/>
    </row>
    <row r="59" spans="1:12" ht="33" customHeight="1" x14ac:dyDescent="0.25">
      <c r="A59" s="73">
        <v>19</v>
      </c>
      <c r="B59" s="74" t="s">
        <v>61</v>
      </c>
      <c r="C59" s="81" t="s">
        <v>44</v>
      </c>
      <c r="D59" s="51">
        <f>E59/15</f>
        <v>400.4</v>
      </c>
      <c r="E59" s="80">
        <v>6006</v>
      </c>
      <c r="F59" s="62">
        <v>350.96</v>
      </c>
      <c r="G59" s="62"/>
      <c r="H59" s="54">
        <f>F59</f>
        <v>350.96</v>
      </c>
      <c r="I59" s="54">
        <f>E59-G59-H59</f>
        <v>5655.04</v>
      </c>
      <c r="J59" s="116" t="s">
        <v>127</v>
      </c>
      <c r="K59" s="167"/>
      <c r="L59" s="168"/>
    </row>
    <row r="60" spans="1:12" x14ac:dyDescent="0.25">
      <c r="A60" s="76"/>
      <c r="B60" s="77" t="s">
        <v>62</v>
      </c>
      <c r="C60" s="65"/>
      <c r="D60" s="66"/>
      <c r="E60" s="67"/>
      <c r="F60" s="67"/>
      <c r="G60" s="67"/>
      <c r="H60" s="67"/>
      <c r="I60" s="67"/>
      <c r="J60" s="105"/>
      <c r="K60" s="171"/>
      <c r="L60" s="172"/>
    </row>
    <row r="61" spans="1:12" ht="30.75" customHeight="1" x14ac:dyDescent="0.25">
      <c r="A61" s="73">
        <v>22</v>
      </c>
      <c r="B61" s="55" t="s">
        <v>63</v>
      </c>
      <c r="C61" s="69" t="s">
        <v>64</v>
      </c>
      <c r="D61" s="51">
        <f>E61/15</f>
        <v>319.29666666666668</v>
      </c>
      <c r="E61" s="54">
        <v>4789.45</v>
      </c>
      <c r="F61" s="54">
        <v>273.10000000000002</v>
      </c>
      <c r="G61" s="54"/>
      <c r="H61" s="54">
        <f>F61</f>
        <v>273.10000000000002</v>
      </c>
      <c r="I61" s="54">
        <f t="shared" ref="I61:I65" si="8">E61-G61-H61</f>
        <v>4516.3499999999995</v>
      </c>
      <c r="J61" s="116" t="s">
        <v>127</v>
      </c>
      <c r="K61" s="167"/>
      <c r="L61" s="168"/>
    </row>
    <row r="62" spans="1:12" ht="33" customHeight="1" x14ac:dyDescent="0.25">
      <c r="A62" s="73">
        <v>23</v>
      </c>
      <c r="B62" s="74" t="s">
        <v>65</v>
      </c>
      <c r="C62" s="82" t="s">
        <v>44</v>
      </c>
      <c r="D62" s="51">
        <f t="shared" ref="D62:D65" si="9">E62/15</f>
        <v>308.55333333333334</v>
      </c>
      <c r="E62" s="62">
        <v>4628.3</v>
      </c>
      <c r="F62" s="62">
        <v>262.77999999999997</v>
      </c>
      <c r="G62" s="62"/>
      <c r="H62" s="54">
        <f t="shared" ref="H62:H65" si="10">F62</f>
        <v>262.77999999999997</v>
      </c>
      <c r="I62" s="54">
        <f t="shared" si="8"/>
        <v>4365.5200000000004</v>
      </c>
      <c r="J62" s="116" t="s">
        <v>127</v>
      </c>
      <c r="K62" s="167"/>
      <c r="L62" s="168"/>
    </row>
    <row r="63" spans="1:12" ht="29.25" customHeight="1" x14ac:dyDescent="0.25">
      <c r="A63" s="73">
        <v>25</v>
      </c>
      <c r="B63" s="74" t="s">
        <v>66</v>
      </c>
      <c r="C63" s="81" t="s">
        <v>67</v>
      </c>
      <c r="D63" s="51">
        <f t="shared" si="9"/>
        <v>393.46666666666664</v>
      </c>
      <c r="E63" s="62">
        <v>5902</v>
      </c>
      <c r="F63" s="62">
        <v>344.3</v>
      </c>
      <c r="G63" s="62"/>
      <c r="H63" s="54">
        <f t="shared" si="10"/>
        <v>344.3</v>
      </c>
      <c r="I63" s="54">
        <f t="shared" si="8"/>
        <v>5557.7</v>
      </c>
      <c r="J63" s="116" t="s">
        <v>127</v>
      </c>
      <c r="K63" s="167"/>
      <c r="L63" s="168"/>
    </row>
    <row r="64" spans="1:12" ht="29.25" customHeight="1" x14ac:dyDescent="0.25">
      <c r="A64" s="73">
        <v>26</v>
      </c>
      <c r="B64" s="74" t="s">
        <v>68</v>
      </c>
      <c r="C64" s="82" t="s">
        <v>69</v>
      </c>
      <c r="D64" s="51">
        <f t="shared" si="9"/>
        <v>270.56400000000002</v>
      </c>
      <c r="E64" s="62">
        <v>4058.46</v>
      </c>
      <c r="F64" s="62">
        <v>226.31</v>
      </c>
      <c r="G64" s="62"/>
      <c r="H64" s="54">
        <f t="shared" si="10"/>
        <v>226.31</v>
      </c>
      <c r="I64" s="54">
        <f t="shared" si="8"/>
        <v>3832.15</v>
      </c>
      <c r="J64" s="116" t="s">
        <v>127</v>
      </c>
      <c r="K64" s="167"/>
      <c r="L64" s="168"/>
    </row>
    <row r="65" spans="1:12" ht="29.25" customHeight="1" x14ac:dyDescent="0.25">
      <c r="A65" s="73">
        <v>27</v>
      </c>
      <c r="B65" s="55" t="s">
        <v>70</v>
      </c>
      <c r="C65" s="91" t="s">
        <v>71</v>
      </c>
      <c r="D65" s="51">
        <f t="shared" si="9"/>
        <v>307.18733333333336</v>
      </c>
      <c r="E65" s="54">
        <v>4607.8100000000004</v>
      </c>
      <c r="F65" s="54">
        <v>261.47000000000003</v>
      </c>
      <c r="G65" s="54"/>
      <c r="H65" s="54">
        <f t="shared" si="10"/>
        <v>261.47000000000003</v>
      </c>
      <c r="I65" s="54">
        <f t="shared" si="8"/>
        <v>4346.34</v>
      </c>
      <c r="J65" s="116" t="s">
        <v>127</v>
      </c>
      <c r="K65" s="167"/>
      <c r="L65" s="168"/>
    </row>
    <row r="66" spans="1:12" ht="15.75" thickBot="1" x14ac:dyDescent="0.3">
      <c r="A66" s="83"/>
      <c r="B66" s="84" t="s">
        <v>33</v>
      </c>
      <c r="C66" s="84"/>
      <c r="D66" s="134">
        <f>SUM(D46:D65)</f>
        <v>7921.920000000001</v>
      </c>
      <c r="E66" s="134">
        <f>SUM(E46:E65)</f>
        <v>118828.73</v>
      </c>
      <c r="F66" s="134">
        <f>SUM(F46:F65)</f>
        <v>10267.959999999999</v>
      </c>
      <c r="G66" s="139"/>
      <c r="H66" s="134">
        <f>H65+H64+H63+H62+H61+H59+H58+H56+H55+H54+H52+H51+H50+H48+H46</f>
        <v>10267.960000000001</v>
      </c>
      <c r="I66" s="134">
        <f>SUM(I46:I65)</f>
        <v>108560.77</v>
      </c>
      <c r="J66" s="98"/>
      <c r="K66" s="99"/>
      <c r="L66" s="99"/>
    </row>
    <row r="67" spans="1:12" ht="15.75" thickBot="1" x14ac:dyDescent="0.3">
      <c r="A67" s="85"/>
      <c r="B67" s="86"/>
      <c r="C67" s="86"/>
      <c r="D67" s="87"/>
      <c r="E67" s="88"/>
      <c r="F67" s="88"/>
      <c r="G67" s="89"/>
      <c r="H67" s="90"/>
      <c r="I67" s="87"/>
      <c r="J67" s="100"/>
      <c r="K67" s="101"/>
      <c r="L67" s="101"/>
    </row>
    <row r="68" spans="1:12" x14ac:dyDescent="0.25">
      <c r="A68" s="148"/>
      <c r="B68" s="149"/>
      <c r="C68" s="150" t="s">
        <v>38</v>
      </c>
      <c r="D68" s="150" t="s">
        <v>5</v>
      </c>
      <c r="E68" s="151" t="s">
        <v>6</v>
      </c>
      <c r="F68" s="180" t="s">
        <v>7</v>
      </c>
      <c r="G68" s="181"/>
      <c r="H68" s="182"/>
      <c r="I68" s="152" t="s">
        <v>8</v>
      </c>
      <c r="J68" s="177" t="s">
        <v>9</v>
      </c>
      <c r="K68" s="179" t="s">
        <v>10</v>
      </c>
      <c r="L68" s="179"/>
    </row>
    <row r="69" spans="1:12" ht="24" x14ac:dyDescent="0.25">
      <c r="A69" s="153" t="s">
        <v>72</v>
      </c>
      <c r="B69" s="154" t="s">
        <v>3</v>
      </c>
      <c r="C69" s="157" t="s">
        <v>40</v>
      </c>
      <c r="D69" s="154" t="s">
        <v>11</v>
      </c>
      <c r="E69" s="155" t="s">
        <v>5</v>
      </c>
      <c r="F69" s="155" t="s">
        <v>12</v>
      </c>
      <c r="G69" s="158" t="s">
        <v>130</v>
      </c>
      <c r="H69" s="155" t="s">
        <v>13</v>
      </c>
      <c r="I69" s="156" t="s">
        <v>14</v>
      </c>
      <c r="J69" s="177"/>
      <c r="K69" s="179"/>
      <c r="L69" s="179"/>
    </row>
    <row r="70" spans="1:12" x14ac:dyDescent="0.25">
      <c r="A70" s="153"/>
      <c r="B70" s="154"/>
      <c r="C70" s="154"/>
      <c r="D70" s="154"/>
      <c r="E70" s="154" t="s">
        <v>15</v>
      </c>
      <c r="F70" s="154"/>
      <c r="G70" s="154"/>
      <c r="H70" s="154" t="s">
        <v>16</v>
      </c>
      <c r="I70" s="156" t="s">
        <v>17</v>
      </c>
      <c r="J70" s="178"/>
      <c r="K70" s="159"/>
      <c r="L70" s="160"/>
    </row>
    <row r="71" spans="1:12" x14ac:dyDescent="0.25">
      <c r="A71" s="73"/>
      <c r="B71" s="112" t="s">
        <v>73</v>
      </c>
      <c r="C71" s="82"/>
      <c r="D71" s="75"/>
      <c r="E71" s="62"/>
      <c r="F71" s="62"/>
      <c r="G71" s="62"/>
      <c r="H71" s="62"/>
      <c r="I71" s="62"/>
      <c r="J71" s="97"/>
      <c r="K71" s="167"/>
      <c r="L71" s="168"/>
    </row>
    <row r="72" spans="1:12" ht="29.25" customHeight="1" x14ac:dyDescent="0.25">
      <c r="A72" s="73">
        <v>30</v>
      </c>
      <c r="B72" s="55" t="s">
        <v>74</v>
      </c>
      <c r="C72" s="122" t="s">
        <v>75</v>
      </c>
      <c r="D72" s="51">
        <f>E72/15</f>
        <v>128.29</v>
      </c>
      <c r="E72" s="54">
        <v>1924.35</v>
      </c>
      <c r="F72" s="54">
        <v>89.73</v>
      </c>
      <c r="G72" s="54"/>
      <c r="H72" s="54">
        <f>F72</f>
        <v>89.73</v>
      </c>
      <c r="I72" s="54">
        <f t="shared" ref="I72:I75" si="11">E72-G72-H72</f>
        <v>1834.62</v>
      </c>
      <c r="J72" s="116" t="s">
        <v>127</v>
      </c>
      <c r="K72" s="167"/>
      <c r="L72" s="168"/>
    </row>
    <row r="73" spans="1:12" ht="30" x14ac:dyDescent="0.25">
      <c r="A73" s="73">
        <v>31</v>
      </c>
      <c r="B73" s="49" t="s">
        <v>76</v>
      </c>
      <c r="C73" s="81" t="s">
        <v>77</v>
      </c>
      <c r="D73" s="51">
        <f t="shared" ref="D73:D75" si="12">E73/15</f>
        <v>128.29</v>
      </c>
      <c r="E73" s="54">
        <v>1924.35</v>
      </c>
      <c r="F73" s="54">
        <v>89.73</v>
      </c>
      <c r="G73" s="62"/>
      <c r="H73" s="54">
        <f t="shared" ref="H73:H75" si="13">F73</f>
        <v>89.73</v>
      </c>
      <c r="I73" s="54">
        <f t="shared" si="11"/>
        <v>1834.62</v>
      </c>
      <c r="J73" s="116" t="s">
        <v>127</v>
      </c>
      <c r="K73" s="167"/>
      <c r="L73" s="168"/>
    </row>
    <row r="74" spans="1:12" ht="30" x14ac:dyDescent="0.25">
      <c r="A74" s="73">
        <v>32</v>
      </c>
      <c r="B74" s="55" t="s">
        <v>78</v>
      </c>
      <c r="C74" s="81" t="s">
        <v>79</v>
      </c>
      <c r="D74" s="51">
        <f t="shared" si="12"/>
        <v>128.29</v>
      </c>
      <c r="E74" s="54">
        <v>1924.35</v>
      </c>
      <c r="F74" s="54">
        <v>89.73</v>
      </c>
      <c r="G74" s="62"/>
      <c r="H74" s="54">
        <f t="shared" si="13"/>
        <v>89.73</v>
      </c>
      <c r="I74" s="54">
        <f t="shared" si="11"/>
        <v>1834.62</v>
      </c>
      <c r="J74" s="116" t="s">
        <v>127</v>
      </c>
      <c r="K74" s="167"/>
      <c r="L74" s="168"/>
    </row>
    <row r="75" spans="1:12" ht="30.75" customHeight="1" x14ac:dyDescent="0.25">
      <c r="A75" s="73">
        <v>33</v>
      </c>
      <c r="B75" s="55" t="s">
        <v>80</v>
      </c>
      <c r="C75" s="123" t="s">
        <v>81</v>
      </c>
      <c r="D75" s="51">
        <f t="shared" si="12"/>
        <v>128.29</v>
      </c>
      <c r="E75" s="54">
        <v>1924.35</v>
      </c>
      <c r="F75" s="54">
        <v>89.73</v>
      </c>
      <c r="G75" s="62"/>
      <c r="H75" s="54">
        <f t="shared" si="13"/>
        <v>89.73</v>
      </c>
      <c r="I75" s="54">
        <f t="shared" si="11"/>
        <v>1834.62</v>
      </c>
      <c r="J75" s="116" t="s">
        <v>127</v>
      </c>
      <c r="K75" s="167"/>
      <c r="L75" s="168"/>
    </row>
    <row r="76" spans="1:12" ht="15.75" thickBot="1" x14ac:dyDescent="0.3">
      <c r="A76" s="83"/>
      <c r="B76" s="84" t="s">
        <v>33</v>
      </c>
      <c r="C76" s="84"/>
      <c r="D76" s="134">
        <f>D72+D73+D74+D75</f>
        <v>513.16</v>
      </c>
      <c r="E76" s="134">
        <f>E72+E73+E74+E75</f>
        <v>7697.4</v>
      </c>
      <c r="F76" s="134">
        <f>F72+F73+F74+F75</f>
        <v>358.92</v>
      </c>
      <c r="G76" s="134"/>
      <c r="H76" s="134">
        <f>H72+H73+H74+H75</f>
        <v>358.92</v>
      </c>
      <c r="I76" s="134">
        <f>I72+I73+I74+I75</f>
        <v>7338.48</v>
      </c>
      <c r="J76" s="98"/>
      <c r="K76" s="99"/>
      <c r="L76" s="99"/>
    </row>
    <row r="77" spans="1:12" x14ac:dyDescent="0.25">
      <c r="A77" s="124"/>
      <c r="B77" s="125"/>
      <c r="C77" s="125"/>
      <c r="D77" s="126"/>
      <c r="E77" s="126"/>
      <c r="F77" s="126"/>
      <c r="G77" s="126"/>
      <c r="H77" s="126"/>
      <c r="I77" s="126"/>
      <c r="J77" s="127"/>
      <c r="K77" s="128"/>
      <c r="L77" s="128"/>
    </row>
    <row r="78" spans="1:12" x14ac:dyDescent="0.25">
      <c r="A78" s="124"/>
      <c r="B78" s="125"/>
      <c r="C78" s="125"/>
      <c r="D78" s="126"/>
      <c r="E78" s="126"/>
      <c r="F78" s="126"/>
      <c r="G78" s="126"/>
      <c r="H78" s="126"/>
      <c r="I78" s="126"/>
      <c r="J78" s="127"/>
      <c r="K78" s="128"/>
      <c r="L78" s="128"/>
    </row>
    <row r="79" spans="1:12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102"/>
      <c r="K79" s="72"/>
      <c r="L79" s="72"/>
    </row>
    <row r="80" spans="1:12" ht="18.75" customHeight="1" x14ac:dyDescent="0.25">
      <c r="A80" s="76"/>
      <c r="B80" s="77" t="s">
        <v>82</v>
      </c>
      <c r="C80" s="65"/>
      <c r="D80" s="66"/>
      <c r="E80" s="67"/>
      <c r="F80" s="67"/>
      <c r="G80" s="67"/>
      <c r="H80" s="67"/>
      <c r="I80" s="67"/>
      <c r="J80" s="96"/>
      <c r="K80" s="171"/>
      <c r="L80" s="172"/>
    </row>
    <row r="81" spans="1:12" ht="28.5" customHeight="1" x14ac:dyDescent="0.25">
      <c r="A81" s="73">
        <v>37</v>
      </c>
      <c r="B81" s="49" t="s">
        <v>83</v>
      </c>
      <c r="C81" s="91" t="s">
        <v>84</v>
      </c>
      <c r="D81" s="51">
        <f>E81/15</f>
        <v>146.70333333333335</v>
      </c>
      <c r="E81" s="54">
        <v>2200.5500000000002</v>
      </c>
      <c r="F81" s="54">
        <v>107.41</v>
      </c>
      <c r="G81" s="54"/>
      <c r="H81" s="54">
        <f>F81</f>
        <v>107.41</v>
      </c>
      <c r="I81" s="54">
        <f>E81-H81-G81</f>
        <v>2093.1400000000003</v>
      </c>
      <c r="J81" s="116" t="s">
        <v>127</v>
      </c>
      <c r="K81" s="167"/>
      <c r="L81" s="168"/>
    </row>
    <row r="82" spans="1:12" ht="20.25" customHeight="1" x14ac:dyDescent="0.25">
      <c r="A82" s="76"/>
      <c r="B82" s="113" t="s">
        <v>85</v>
      </c>
      <c r="C82" s="78"/>
      <c r="D82" s="66"/>
      <c r="E82" s="67"/>
      <c r="F82" s="67"/>
      <c r="G82" s="67"/>
      <c r="H82" s="67"/>
      <c r="I82" s="67"/>
      <c r="J82" s="105"/>
      <c r="K82" s="103"/>
      <c r="L82" s="104"/>
    </row>
    <row r="83" spans="1:12" ht="30" x14ac:dyDescent="0.25">
      <c r="A83" s="73">
        <v>40</v>
      </c>
      <c r="B83" s="55" t="s">
        <v>86</v>
      </c>
      <c r="C83" s="91" t="s">
        <v>87</v>
      </c>
      <c r="D83" s="51">
        <f>E83/15</f>
        <v>368.85533333333331</v>
      </c>
      <c r="E83" s="54">
        <v>5532.83</v>
      </c>
      <c r="F83" s="54">
        <v>320.67</v>
      </c>
      <c r="G83" s="54"/>
      <c r="H83" s="54">
        <f>F83</f>
        <v>320.67</v>
      </c>
      <c r="I83" s="54">
        <f>E83-H83-G83</f>
        <v>5212.16</v>
      </c>
      <c r="J83" s="116" t="s">
        <v>127</v>
      </c>
      <c r="K83" s="167"/>
      <c r="L83" s="168"/>
    </row>
    <row r="84" spans="1:12" ht="30" x14ac:dyDescent="0.25">
      <c r="A84" s="73">
        <v>41</v>
      </c>
      <c r="B84" s="55" t="s">
        <v>88</v>
      </c>
      <c r="C84" s="91" t="s">
        <v>89</v>
      </c>
      <c r="D84" s="51">
        <f t="shared" ref="D84:D85" si="14">E84/15</f>
        <v>319.64333333333332</v>
      </c>
      <c r="E84" s="54">
        <v>4794.6499999999996</v>
      </c>
      <c r="F84" s="54">
        <v>273.43</v>
      </c>
      <c r="G84" s="54"/>
      <c r="H84" s="54">
        <f t="shared" ref="H84:H85" si="15">F84</f>
        <v>273.43</v>
      </c>
      <c r="I84" s="54">
        <f>E84-H84-G84</f>
        <v>4521.2199999999993</v>
      </c>
      <c r="J84" s="116" t="s">
        <v>127</v>
      </c>
      <c r="K84" s="167"/>
      <c r="L84" s="168"/>
    </row>
    <row r="85" spans="1:12" ht="30.75" customHeight="1" x14ac:dyDescent="0.25">
      <c r="A85" s="73">
        <v>42</v>
      </c>
      <c r="B85" s="55" t="s">
        <v>90</v>
      </c>
      <c r="C85" s="121" t="s">
        <v>91</v>
      </c>
      <c r="D85" s="51">
        <f t="shared" si="14"/>
        <v>319.64333333333332</v>
      </c>
      <c r="E85" s="54">
        <v>4794.6499999999996</v>
      </c>
      <c r="F85" s="54">
        <v>273.43</v>
      </c>
      <c r="G85" s="54"/>
      <c r="H85" s="54">
        <f t="shared" si="15"/>
        <v>273.43</v>
      </c>
      <c r="I85" s="54">
        <f>E85-H85-G85</f>
        <v>4521.2199999999993</v>
      </c>
      <c r="J85" s="116" t="s">
        <v>127</v>
      </c>
      <c r="K85" s="167"/>
      <c r="L85" s="168"/>
    </row>
    <row r="86" spans="1:12" x14ac:dyDescent="0.25">
      <c r="A86" s="92"/>
      <c r="B86" s="93" t="s">
        <v>33</v>
      </c>
      <c r="C86" s="93"/>
      <c r="D86" s="114">
        <f>D81+D83+D84+D85</f>
        <v>1154.8453333333332</v>
      </c>
      <c r="E86" s="114">
        <f>E81+E83+E84+E85</f>
        <v>17322.68</v>
      </c>
      <c r="F86" s="114">
        <f>F81+F83+F84+F85</f>
        <v>974.94</v>
      </c>
      <c r="G86" s="114"/>
      <c r="H86" s="114">
        <f>H81+H83+H84+H85</f>
        <v>974.94</v>
      </c>
      <c r="I86" s="166">
        <f>I81+I83+I84+I85</f>
        <v>16347.74</v>
      </c>
      <c r="J86" s="175"/>
      <c r="K86" s="175"/>
      <c r="L86" s="175"/>
    </row>
    <row r="87" spans="1:12" x14ac:dyDescent="0.25">
      <c r="A87" s="73"/>
      <c r="B87" s="82"/>
      <c r="C87" s="81"/>
      <c r="D87" s="75"/>
      <c r="E87" s="62"/>
      <c r="F87" s="62"/>
      <c r="G87" s="62"/>
      <c r="H87" s="62"/>
      <c r="I87" s="54"/>
      <c r="J87" s="97"/>
      <c r="K87" s="167"/>
      <c r="L87" s="168"/>
    </row>
    <row r="88" spans="1:12" ht="19.5" customHeight="1" x14ac:dyDescent="0.25">
      <c r="A88" s="76"/>
      <c r="B88" s="77" t="s">
        <v>92</v>
      </c>
      <c r="C88" s="65"/>
      <c r="D88" s="66"/>
      <c r="E88" s="67"/>
      <c r="F88" s="67"/>
      <c r="G88" s="67"/>
      <c r="H88" s="67"/>
      <c r="I88" s="67"/>
      <c r="J88" s="96"/>
      <c r="K88" s="176"/>
      <c r="L88" s="176"/>
    </row>
    <row r="89" spans="1:12" ht="29.25" customHeight="1" x14ac:dyDescent="0.25">
      <c r="A89" s="73">
        <v>42</v>
      </c>
      <c r="B89" s="55" t="s">
        <v>93</v>
      </c>
      <c r="C89" s="82" t="s">
        <v>94</v>
      </c>
      <c r="D89" s="75">
        <f>E89/15</f>
        <v>311.90266666666668</v>
      </c>
      <c r="E89" s="62">
        <v>4678.54</v>
      </c>
      <c r="F89" s="62">
        <v>266</v>
      </c>
      <c r="G89" s="62"/>
      <c r="H89" s="62">
        <f>F89</f>
        <v>266</v>
      </c>
      <c r="I89" s="54">
        <f t="shared" ref="I89:I90" si="16">E89-H89-G89</f>
        <v>4412.54</v>
      </c>
      <c r="J89" s="116" t="s">
        <v>127</v>
      </c>
      <c r="K89" s="167"/>
      <c r="L89" s="168"/>
    </row>
    <row r="90" spans="1:12" ht="33.75" customHeight="1" x14ac:dyDescent="0.25">
      <c r="A90" s="73">
        <v>43</v>
      </c>
      <c r="B90" s="74" t="s">
        <v>95</v>
      </c>
      <c r="C90" s="59" t="s">
        <v>96</v>
      </c>
      <c r="D90" s="75">
        <f t="shared" ref="D90" si="17">E90/15</f>
        <v>411.48133333333334</v>
      </c>
      <c r="E90" s="62">
        <v>6172.22</v>
      </c>
      <c r="F90" s="62">
        <v>361.6</v>
      </c>
      <c r="G90" s="62"/>
      <c r="H90" s="62">
        <f t="shared" ref="H90" si="18">F90</f>
        <v>361.6</v>
      </c>
      <c r="I90" s="54">
        <f t="shared" si="16"/>
        <v>5810.62</v>
      </c>
      <c r="J90" s="116" t="s">
        <v>127</v>
      </c>
      <c r="K90" s="167"/>
      <c r="L90" s="168"/>
    </row>
    <row r="91" spans="1:12" ht="20.25" customHeight="1" x14ac:dyDescent="0.25">
      <c r="A91" s="76"/>
      <c r="B91" s="77" t="s">
        <v>97</v>
      </c>
      <c r="C91" s="65"/>
      <c r="D91" s="66"/>
      <c r="E91" s="67"/>
      <c r="F91" s="67"/>
      <c r="G91" s="67"/>
      <c r="H91" s="67"/>
      <c r="I91" s="67"/>
      <c r="J91" s="76"/>
      <c r="K91" s="171"/>
      <c r="L91" s="172"/>
    </row>
    <row r="92" spans="1:12" ht="30.2" customHeight="1" x14ac:dyDescent="0.25">
      <c r="A92" s="73">
        <v>53</v>
      </c>
      <c r="B92" s="74" t="s">
        <v>99</v>
      </c>
      <c r="C92" s="82" t="s">
        <v>98</v>
      </c>
      <c r="D92" s="75">
        <f t="shared" ref="D92:D94" si="19">E92/15</f>
        <v>317.03866666666664</v>
      </c>
      <c r="E92" s="62">
        <v>4755.58</v>
      </c>
      <c r="F92" s="62">
        <v>270.93</v>
      </c>
      <c r="G92" s="62"/>
      <c r="H92" s="62">
        <f t="shared" ref="H92:H94" si="20">F92</f>
        <v>270.93</v>
      </c>
      <c r="I92" s="54">
        <f t="shared" ref="I92:I94" si="21">E92-H92-G92</f>
        <v>4484.6499999999996</v>
      </c>
      <c r="J92" s="116" t="s">
        <v>127</v>
      </c>
      <c r="K92" s="167"/>
      <c r="L92" s="168"/>
    </row>
    <row r="93" spans="1:12" ht="31.7" customHeight="1" x14ac:dyDescent="0.25">
      <c r="A93" s="73">
        <v>54</v>
      </c>
      <c r="B93" s="55" t="s">
        <v>100</v>
      </c>
      <c r="C93" s="82" t="s">
        <v>98</v>
      </c>
      <c r="D93" s="75">
        <f t="shared" si="19"/>
        <v>389.50866666666667</v>
      </c>
      <c r="E93" s="62">
        <v>5842.63</v>
      </c>
      <c r="F93" s="62">
        <v>340.5</v>
      </c>
      <c r="G93" s="62"/>
      <c r="H93" s="62">
        <f t="shared" si="20"/>
        <v>340.5</v>
      </c>
      <c r="I93" s="54">
        <f t="shared" si="21"/>
        <v>5502.13</v>
      </c>
      <c r="J93" s="116" t="s">
        <v>127</v>
      </c>
      <c r="K93" s="167"/>
      <c r="L93" s="168"/>
    </row>
    <row r="94" spans="1:12" ht="30" x14ac:dyDescent="0.25">
      <c r="A94" s="73">
        <v>55</v>
      </c>
      <c r="B94" s="74" t="s">
        <v>101</v>
      </c>
      <c r="C94" s="81" t="s">
        <v>102</v>
      </c>
      <c r="D94" s="75">
        <f t="shared" si="19"/>
        <v>411.15600000000001</v>
      </c>
      <c r="E94" s="62">
        <v>6167.34</v>
      </c>
      <c r="F94" s="62">
        <v>353.91</v>
      </c>
      <c r="G94" s="62"/>
      <c r="H94" s="62">
        <f t="shared" si="20"/>
        <v>353.91</v>
      </c>
      <c r="I94" s="54">
        <f t="shared" si="21"/>
        <v>5813.43</v>
      </c>
      <c r="J94" s="116" t="s">
        <v>127</v>
      </c>
      <c r="K94" s="167"/>
      <c r="L94" s="168"/>
    </row>
    <row r="95" spans="1:12" ht="20.25" customHeight="1" x14ac:dyDescent="0.25">
      <c r="A95" s="76"/>
      <c r="B95" s="77" t="s">
        <v>103</v>
      </c>
      <c r="C95" s="78"/>
      <c r="D95" s="66"/>
      <c r="E95" s="67"/>
      <c r="F95" s="67"/>
      <c r="G95" s="67"/>
      <c r="H95" s="67"/>
      <c r="I95" s="164"/>
      <c r="J95" s="105"/>
      <c r="K95" s="171"/>
      <c r="L95" s="172"/>
    </row>
    <row r="96" spans="1:12" ht="30" x14ac:dyDescent="0.25">
      <c r="A96" s="73">
        <v>59</v>
      </c>
      <c r="B96" s="58" t="s">
        <v>104</v>
      </c>
      <c r="C96" s="81" t="s">
        <v>105</v>
      </c>
      <c r="D96" s="75">
        <f>E96/15</f>
        <v>661.60399999999993</v>
      </c>
      <c r="E96" s="62">
        <v>9924.06</v>
      </c>
      <c r="F96" s="62">
        <v>762.67</v>
      </c>
      <c r="G96" s="62"/>
      <c r="H96" s="62">
        <f>F96</f>
        <v>762.67</v>
      </c>
      <c r="I96" s="54">
        <f>E96-H96-G96</f>
        <v>9161.39</v>
      </c>
      <c r="J96" s="116" t="s">
        <v>127</v>
      </c>
      <c r="K96" s="167"/>
      <c r="L96" s="168"/>
    </row>
    <row r="97" spans="1:12" ht="18.75" x14ac:dyDescent="0.25">
      <c r="A97" s="76"/>
      <c r="B97" s="113" t="s">
        <v>109</v>
      </c>
      <c r="C97" s="78"/>
      <c r="D97" s="66"/>
      <c r="E97" s="67"/>
      <c r="F97" s="67"/>
      <c r="G97" s="67"/>
      <c r="H97" s="67"/>
      <c r="I97" s="67"/>
      <c r="J97" s="165"/>
      <c r="K97" s="162"/>
      <c r="L97" s="163"/>
    </row>
    <row r="98" spans="1:12" ht="33" customHeight="1" x14ac:dyDescent="0.25">
      <c r="A98" s="73">
        <v>61</v>
      </c>
      <c r="B98" s="49" t="s">
        <v>106</v>
      </c>
      <c r="C98" s="123" t="s">
        <v>107</v>
      </c>
      <c r="D98" s="75">
        <f t="shared" ref="D98:D99" si="22">E98/15</f>
        <v>523.72199999999998</v>
      </c>
      <c r="E98" s="62">
        <v>7855.83</v>
      </c>
      <c r="F98" s="62">
        <v>537.62</v>
      </c>
      <c r="G98" s="62"/>
      <c r="H98" s="62">
        <f t="shared" ref="H98:H99" si="23">F98</f>
        <v>537.62</v>
      </c>
      <c r="I98" s="54">
        <f>E98-H98-G98</f>
        <v>7318.21</v>
      </c>
      <c r="J98" s="116" t="s">
        <v>127</v>
      </c>
      <c r="K98" s="167"/>
      <c r="L98" s="168"/>
    </row>
    <row r="99" spans="1:12" ht="32.25" customHeight="1" x14ac:dyDescent="0.25">
      <c r="A99" s="73">
        <v>62</v>
      </c>
      <c r="B99" s="55" t="s">
        <v>108</v>
      </c>
      <c r="C99" s="91" t="s">
        <v>109</v>
      </c>
      <c r="D99" s="75">
        <f t="shared" si="22"/>
        <v>335.95266666666669</v>
      </c>
      <c r="E99" s="54">
        <v>5039.29</v>
      </c>
      <c r="F99" s="54">
        <v>289.08999999999997</v>
      </c>
      <c r="G99" s="54"/>
      <c r="H99" s="62">
        <f t="shared" si="23"/>
        <v>289.08999999999997</v>
      </c>
      <c r="I99" s="54">
        <f>E99-H99-G99</f>
        <v>4750.2</v>
      </c>
      <c r="J99" s="116" t="s">
        <v>127</v>
      </c>
      <c r="K99" s="167"/>
      <c r="L99" s="168"/>
    </row>
    <row r="100" spans="1:12" x14ac:dyDescent="0.25">
      <c r="A100" s="76"/>
      <c r="B100" s="77" t="s">
        <v>110</v>
      </c>
      <c r="C100" s="65"/>
      <c r="D100" s="66"/>
      <c r="E100" s="67"/>
      <c r="F100" s="67"/>
      <c r="G100" s="67"/>
      <c r="H100" s="67"/>
      <c r="I100" s="67"/>
      <c r="J100" s="105"/>
      <c r="K100" s="171"/>
      <c r="L100" s="172"/>
    </row>
    <row r="101" spans="1:12" ht="30" x14ac:dyDescent="0.25">
      <c r="A101" s="73">
        <v>64</v>
      </c>
      <c r="B101" s="135" t="s">
        <v>128</v>
      </c>
      <c r="C101" s="91" t="s">
        <v>111</v>
      </c>
      <c r="D101" s="51">
        <f>E101/15</f>
        <v>335.93933333333337</v>
      </c>
      <c r="E101" s="54">
        <v>5039.09</v>
      </c>
      <c r="F101" s="54">
        <v>289.08999999999997</v>
      </c>
      <c r="G101" s="54"/>
      <c r="H101" s="54">
        <f>F101</f>
        <v>289.08999999999997</v>
      </c>
      <c r="I101" s="54">
        <f t="shared" ref="I101:I104" si="24">E101-H101-G101</f>
        <v>4750</v>
      </c>
      <c r="J101" s="116" t="s">
        <v>127</v>
      </c>
      <c r="K101" s="167"/>
      <c r="L101" s="168"/>
    </row>
    <row r="102" spans="1:12" x14ac:dyDescent="0.25">
      <c r="A102" s="76"/>
      <c r="B102" s="94" t="s">
        <v>112</v>
      </c>
      <c r="C102" s="65"/>
      <c r="D102" s="66"/>
      <c r="E102" s="67"/>
      <c r="F102" s="67"/>
      <c r="G102" s="67"/>
      <c r="H102" s="67"/>
      <c r="I102" s="164"/>
      <c r="J102" s="105"/>
      <c r="K102" s="171"/>
      <c r="L102" s="172"/>
    </row>
    <row r="103" spans="1:12" ht="27" customHeight="1" x14ac:dyDescent="0.25">
      <c r="A103" s="73">
        <v>66</v>
      </c>
      <c r="B103" s="55" t="s">
        <v>113</v>
      </c>
      <c r="C103" s="69" t="s">
        <v>114</v>
      </c>
      <c r="D103" s="51">
        <f>E103/15</f>
        <v>295.75400000000002</v>
      </c>
      <c r="E103" s="54">
        <v>4436.3100000000004</v>
      </c>
      <c r="F103" s="54">
        <v>250.5</v>
      </c>
      <c r="G103" s="54"/>
      <c r="H103" s="54">
        <f>F103</f>
        <v>250.5</v>
      </c>
      <c r="I103" s="54">
        <f t="shared" si="24"/>
        <v>4185.8100000000004</v>
      </c>
      <c r="J103" s="116" t="s">
        <v>127</v>
      </c>
      <c r="K103" s="167"/>
      <c r="L103" s="168"/>
    </row>
    <row r="104" spans="1:12" ht="30" x14ac:dyDescent="0.25">
      <c r="A104" s="73">
        <v>68</v>
      </c>
      <c r="B104" s="106" t="s">
        <v>115</v>
      </c>
      <c r="C104" s="95" t="s">
        <v>116</v>
      </c>
      <c r="D104" s="51">
        <f t="shared" ref="D104" si="25">E104/15</f>
        <v>357.9206666666667</v>
      </c>
      <c r="E104" s="62">
        <v>5368.81</v>
      </c>
      <c r="F104" s="62">
        <v>310.18</v>
      </c>
      <c r="G104" s="62"/>
      <c r="H104" s="54">
        <f t="shared" ref="H104" si="26">F104</f>
        <v>310.18</v>
      </c>
      <c r="I104" s="54">
        <f t="shared" si="24"/>
        <v>5058.63</v>
      </c>
      <c r="J104" s="116" t="s">
        <v>127</v>
      </c>
      <c r="K104" s="167"/>
      <c r="L104" s="168"/>
    </row>
    <row r="105" spans="1:12" x14ac:dyDescent="0.25">
      <c r="A105" s="107"/>
      <c r="B105" s="115" t="s">
        <v>33</v>
      </c>
      <c r="C105" s="108"/>
      <c r="D105" s="136">
        <f>D92+D93++D96+D94+D98+D99+D101+D103+D104</f>
        <v>3628.5959999999995</v>
      </c>
      <c r="E105" s="136">
        <f>E92+E93+E94+E96+E98+E99+E101+E103+E104</f>
        <v>54428.94</v>
      </c>
      <c r="F105" s="136">
        <f>F92+F93+F94+F96+F98+F99+F101+F103+F104</f>
        <v>3404.4900000000002</v>
      </c>
      <c r="G105" s="136"/>
      <c r="H105" s="136">
        <f>H92+H93+H94+H96+H98+H99+H101+H103+H104</f>
        <v>3404.4900000000002</v>
      </c>
      <c r="I105" s="136">
        <f>I92+I93+I94+I96+I98+I99+I101+I103+I104</f>
        <v>51024.44999999999</v>
      </c>
      <c r="J105" s="109"/>
      <c r="K105" s="170"/>
      <c r="L105" s="170"/>
    </row>
    <row r="106" spans="1:12" ht="15.75" thickBot="1" x14ac:dyDescent="0.3">
      <c r="A106" s="76"/>
      <c r="B106" s="110"/>
      <c r="C106" s="110"/>
      <c r="D106" s="137"/>
      <c r="E106" s="137"/>
      <c r="F106" s="137"/>
      <c r="G106" s="137"/>
      <c r="H106" s="137"/>
      <c r="I106" s="137"/>
      <c r="J106" s="96"/>
      <c r="K106" s="171"/>
      <c r="L106" s="172"/>
    </row>
    <row r="107" spans="1:12" ht="30.2" customHeight="1" x14ac:dyDescent="0.25">
      <c r="A107" s="73"/>
      <c r="B107" s="129"/>
      <c r="C107" s="130" t="s">
        <v>117</v>
      </c>
      <c r="D107" s="138">
        <f>D105+D86+D76+D66+D21</f>
        <v>22398.989333333331</v>
      </c>
      <c r="E107" s="138">
        <f>E105+D86+E76+E66+E21</f>
        <v>319816.93533333333</v>
      </c>
      <c r="F107" s="138">
        <f>F105+F86+F76+F66+F21</f>
        <v>28430</v>
      </c>
      <c r="G107" s="138">
        <f>G105+G76+G66</f>
        <v>0</v>
      </c>
      <c r="H107" s="138">
        <f>H105+H86+H76+H66+H21</f>
        <v>28430</v>
      </c>
      <c r="I107" s="138">
        <f>I105+I86+I76+I66+I21</f>
        <v>307554.77</v>
      </c>
      <c r="J107" s="131"/>
      <c r="K107" s="132"/>
      <c r="L107" s="133"/>
    </row>
    <row r="108" spans="1:12" x14ac:dyDescent="0.25">
      <c r="A108" s="30"/>
      <c r="B108" s="31"/>
      <c r="C108" s="31"/>
      <c r="D108" s="32"/>
      <c r="E108" s="32"/>
      <c r="F108" s="32"/>
      <c r="G108" s="32"/>
      <c r="H108" s="32"/>
      <c r="I108" s="32"/>
      <c r="J108" s="33"/>
      <c r="K108" s="34"/>
      <c r="L108" s="34"/>
    </row>
    <row r="109" spans="1:12" x14ac:dyDescent="0.25">
      <c r="A109" s="15"/>
      <c r="B109" s="27"/>
      <c r="C109" s="27"/>
      <c r="D109" s="35"/>
      <c r="E109" s="35"/>
      <c r="F109" s="35"/>
      <c r="G109" s="35"/>
      <c r="H109" s="35"/>
      <c r="I109" s="35"/>
      <c r="J109" s="22"/>
      <c r="K109" s="23"/>
      <c r="L109" s="23"/>
    </row>
    <row r="110" spans="1:12" x14ac:dyDescent="0.25">
      <c r="A110" s="15"/>
      <c r="B110" s="27"/>
      <c r="C110" s="27"/>
      <c r="D110" s="28"/>
      <c r="E110" s="29"/>
      <c r="F110" s="29"/>
      <c r="G110" s="29"/>
      <c r="H110" s="29"/>
      <c r="I110" s="29"/>
      <c r="J110" s="22"/>
      <c r="K110" s="23"/>
      <c r="L110" s="23"/>
    </row>
    <row r="111" spans="1:12" x14ac:dyDescent="0.25">
      <c r="A111" s="15"/>
      <c r="B111" s="27"/>
      <c r="C111" s="27"/>
      <c r="D111" s="35"/>
      <c r="E111" s="36"/>
      <c r="F111" s="36" t="s">
        <v>118</v>
      </c>
      <c r="G111" s="36"/>
      <c r="H111" s="36"/>
      <c r="I111" s="20"/>
      <c r="J111" s="22"/>
      <c r="K111" s="37"/>
      <c r="L111" s="23"/>
    </row>
    <row r="112" spans="1:12" x14ac:dyDescent="0.25">
      <c r="A112" s="15"/>
      <c r="B112" s="19"/>
      <c r="C112" s="20"/>
      <c r="D112" s="20"/>
      <c r="E112" s="20"/>
      <c r="F112" s="20"/>
      <c r="G112" s="20"/>
      <c r="H112" s="20"/>
      <c r="I112" s="38"/>
      <c r="J112" s="22"/>
      <c r="K112" s="23"/>
      <c r="L112" s="23"/>
    </row>
    <row r="113" spans="1:12" x14ac:dyDescent="0.25">
      <c r="A113" s="15"/>
      <c r="B113" s="39"/>
      <c r="C113" s="39"/>
      <c r="D113" s="20"/>
      <c r="E113" s="20"/>
      <c r="F113" s="173"/>
      <c r="G113" s="173"/>
      <c r="H113" s="173"/>
      <c r="I113" s="173"/>
      <c r="J113" s="22"/>
      <c r="K113" s="40"/>
      <c r="L113" s="23"/>
    </row>
    <row r="114" spans="1:12" x14ac:dyDescent="0.25">
      <c r="A114" s="15"/>
      <c r="B114" s="174" t="s">
        <v>34</v>
      </c>
      <c r="C114" s="174"/>
      <c r="D114" s="20"/>
      <c r="E114" s="20"/>
      <c r="F114" s="174" t="s">
        <v>119</v>
      </c>
      <c r="G114" s="174"/>
      <c r="H114" s="174"/>
      <c r="I114" s="174"/>
      <c r="J114" s="22"/>
      <c r="K114" s="20"/>
      <c r="L114" s="23"/>
    </row>
    <row r="115" spans="1:12" x14ac:dyDescent="0.25">
      <c r="A115" s="15"/>
      <c r="B115" s="169" t="s">
        <v>120</v>
      </c>
      <c r="C115" s="169"/>
      <c r="D115" s="20"/>
      <c r="E115" s="20"/>
      <c r="F115" s="169" t="s">
        <v>121</v>
      </c>
      <c r="G115" s="169"/>
      <c r="H115" s="169"/>
      <c r="I115" s="169"/>
      <c r="J115" s="41"/>
      <c r="K115" s="42"/>
      <c r="L115" s="42"/>
    </row>
    <row r="116" spans="1:12" x14ac:dyDescent="0.25">
      <c r="A116" s="15"/>
      <c r="B116" s="19"/>
      <c r="C116" s="20"/>
      <c r="D116" s="20"/>
      <c r="E116" s="20"/>
      <c r="F116" s="20"/>
      <c r="G116" s="20"/>
      <c r="H116" s="23"/>
      <c r="I116" s="23"/>
      <c r="J116" s="22"/>
      <c r="K116" s="23"/>
      <c r="L116" s="23"/>
    </row>
    <row r="117" spans="1:12" ht="16.5" x14ac:dyDescent="0.25">
      <c r="A117" s="23"/>
      <c r="B117" s="19"/>
      <c r="C117" s="20"/>
      <c r="D117" s="20"/>
      <c r="E117" s="20"/>
      <c r="F117" s="20"/>
      <c r="G117" s="20"/>
      <c r="H117" s="23"/>
      <c r="I117" s="43"/>
      <c r="J117" s="44"/>
      <c r="K117" s="44"/>
      <c r="L117" s="45"/>
    </row>
  </sheetData>
  <mergeCells count="99">
    <mergeCell ref="K9:L9"/>
    <mergeCell ref="K10:L10"/>
    <mergeCell ref="K11:L11"/>
    <mergeCell ref="B3:I3"/>
    <mergeCell ref="J5:J7"/>
    <mergeCell ref="K5:L7"/>
    <mergeCell ref="D6:D7"/>
    <mergeCell ref="F6:F7"/>
    <mergeCell ref="G6:G7"/>
    <mergeCell ref="K8:L8"/>
    <mergeCell ref="A1:I1"/>
    <mergeCell ref="A4:I4"/>
    <mergeCell ref="A5:A7"/>
    <mergeCell ref="B5:B7"/>
    <mergeCell ref="C5:C7"/>
    <mergeCell ref="F5:H5"/>
    <mergeCell ref="C43:C44"/>
    <mergeCell ref="D43:D44"/>
    <mergeCell ref="F43:F44"/>
    <mergeCell ref="G43:G44"/>
    <mergeCell ref="A41:L41"/>
    <mergeCell ref="K12:L12"/>
    <mergeCell ref="K13:L13"/>
    <mergeCell ref="K14:L14"/>
    <mergeCell ref="F42:H42"/>
    <mergeCell ref="J42:J44"/>
    <mergeCell ref="K42:L44"/>
    <mergeCell ref="K21:L21"/>
    <mergeCell ref="F27:I27"/>
    <mergeCell ref="K15:L15"/>
    <mergeCell ref="K16:L16"/>
    <mergeCell ref="K17:L17"/>
    <mergeCell ref="K18:L18"/>
    <mergeCell ref="K19:L19"/>
    <mergeCell ref="K20:L20"/>
    <mergeCell ref="B36:L37"/>
    <mergeCell ref="A40:L40"/>
    <mergeCell ref="B26:C26"/>
    <mergeCell ref="B27:C27"/>
    <mergeCell ref="B28:C28"/>
    <mergeCell ref="K49:L49"/>
    <mergeCell ref="K50:L50"/>
    <mergeCell ref="K51:L51"/>
    <mergeCell ref="K52:L52"/>
    <mergeCell ref="K45:L45"/>
    <mergeCell ref="K46:L46"/>
    <mergeCell ref="K47:L47"/>
    <mergeCell ref="K48:L48"/>
    <mergeCell ref="K56:L56"/>
    <mergeCell ref="K57:L57"/>
    <mergeCell ref="K58:L58"/>
    <mergeCell ref="K59:L59"/>
    <mergeCell ref="K53:L53"/>
    <mergeCell ref="K54:L54"/>
    <mergeCell ref="K55:L55"/>
    <mergeCell ref="F68:H68"/>
    <mergeCell ref="K63:L63"/>
    <mergeCell ref="K64:L64"/>
    <mergeCell ref="K65:L65"/>
    <mergeCell ref="K60:L60"/>
    <mergeCell ref="K61:L61"/>
    <mergeCell ref="K62:L62"/>
    <mergeCell ref="K75:L75"/>
    <mergeCell ref="K80:L80"/>
    <mergeCell ref="K81:L81"/>
    <mergeCell ref="J68:J70"/>
    <mergeCell ref="K68:L69"/>
    <mergeCell ref="K71:L71"/>
    <mergeCell ref="K72:L72"/>
    <mergeCell ref="K73:L73"/>
    <mergeCell ref="K74:L74"/>
    <mergeCell ref="K83:L83"/>
    <mergeCell ref="J86:L86"/>
    <mergeCell ref="K88:L88"/>
    <mergeCell ref="K89:L89"/>
    <mergeCell ref="K84:L84"/>
    <mergeCell ref="K85:L85"/>
    <mergeCell ref="K87:L87"/>
    <mergeCell ref="K99:L99"/>
    <mergeCell ref="K100:L100"/>
    <mergeCell ref="K102:L102"/>
    <mergeCell ref="K95:L95"/>
    <mergeCell ref="K96:L96"/>
    <mergeCell ref="K91:L91"/>
    <mergeCell ref="K92:L92"/>
    <mergeCell ref="K93:L93"/>
    <mergeCell ref="K94:L94"/>
    <mergeCell ref="K90:L90"/>
    <mergeCell ref="K98:L98"/>
    <mergeCell ref="K101:L101"/>
    <mergeCell ref="B115:C115"/>
    <mergeCell ref="F115:I115"/>
    <mergeCell ref="K103:L103"/>
    <mergeCell ref="K104:L104"/>
    <mergeCell ref="K105:L105"/>
    <mergeCell ref="K106:L106"/>
    <mergeCell ref="F113:I113"/>
    <mergeCell ref="B114:C114"/>
    <mergeCell ref="F114:I114"/>
  </mergeCells>
  <pageMargins left="0.25" right="0.25" top="0.75" bottom="0.75" header="0.3" footer="0.3"/>
  <pageSetup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http://www.centor.mx.gd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TESORERIA</cp:lastModifiedBy>
  <cp:lastPrinted>2023-02-28T17:09:42Z</cp:lastPrinted>
  <dcterms:created xsi:type="dcterms:W3CDTF">2022-01-11T18:45:16Z</dcterms:created>
  <dcterms:modified xsi:type="dcterms:W3CDTF">2023-03-09T21:06:21Z</dcterms:modified>
</cp:coreProperties>
</file>