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2DA DE ABRIL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K201" i="91" s="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C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39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P54" i="91" l="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172" i="91" s="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<sst xmlns="http://schemas.openxmlformats.org/spreadsheetml/2006/main" count="791" uniqueCount="265">
  <si>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</si>
  <si>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</si>
  <si>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</si>
  <si>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</si>
  <si>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</si>
  <si>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</si>
  <si>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</si>
  <si>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</si>
  <si>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</si>
  <si>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</si>
  <si>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</si>
  <si>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</si>
  <si>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</si>
  <si>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</si>
  <si>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</si>
  <si>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</si>
  <si>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</si>
  <si>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</si>
  <si>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</si>
  <si>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</si>
  <si>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</si>
  <si>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</si>
  <si>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</si>
  <si>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</si>
  <si>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</si>
  <si>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</si>
  <si>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</si>
  <si>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</si>
  <si>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</si>
  <si>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</si>
  <si>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</si>
  <si>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</si>
  <si>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</si>
  <si>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</si>
  <si>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</si>
  <si>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</si>
  <si>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</si>
  <si>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</si>
  <si>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</si>
  <si>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</si>
  <si>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</si>
  <si>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</si>
  <si>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</si>
  <si>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</si>
  <si>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</si>
  <si>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</si>
  <si>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</si>
  <si>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</si>
  <si>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</si>
  <si>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</si>
  <si>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</si>
  <si>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</si>
  <si>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</si>
  <si>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</si>
  <si>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</si>
  <si>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</si>
  <si>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</si>
  <si>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</si>
  <si>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</si>
  <si>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</si>
  <si>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</si>
  <si>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</si>
  <si>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</si>
  <si>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</si>
  <si>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</si>
  <si>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</si>
  <si>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</si>
  <si>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</si>
  <si>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</si>
  <si>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</si>
  <si>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</si>
  <si>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</si>
  <si>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</si>
  <si>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</si>
  <si>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</si>
  <si>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</si>
  <si>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</si>
  <si>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</si>
  <si>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</si>
  <si>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</si>
  <si>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</si>
  <si>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</si>
  <si>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</si>
  <si>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</si>
  <si>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</si>
  <si>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</si>
  <si>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</si>
  <si>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</si>
  <si>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</si>
  <si>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</si>
  <si>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</si>
  <si>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</si>
  <si>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</si>
  <si>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</si>
  <si>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</si>
  <si>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</si>
  <si>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</si>
  <si>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</si>
  <si>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</si>
  <si>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</si>
  <si>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</si>
  <si>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</si>
  <si>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</si>
  <si>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</si>
  <si>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</si>
  <si>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</si>
  <si>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</si>
  <si>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</si>
  <si>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</si>
  <si>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</si>
  <si>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</si>
  <si>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</si>
  <si>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</si>
  <si>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</si>
  <si>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</si>
  <si>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</si>
  <si>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</si>
  <si>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</si>
  <si>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</si>
  <si>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</si>
  <si>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</si>
  <si>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</si>
  <si>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</si>
  <si>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</si>
  <si>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</si>
  <si>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</si>
  <si>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</si>
  <si>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</si>
  <si>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</si>
  <si>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</si>
  <si>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</si>
  <si>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</si>
  <si>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</si>
  <si>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</si>
  <si>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</si>
  <si>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</si>
  <si>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</si>
  <si>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</si>
  <si>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</si>
  <si>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</si>
  <si>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</si>
  <si>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</si>
  <si>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</si>
  <si>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</si>
  <si>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</si>
  <si>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</si>
  <si>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</si>
  <si>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</si>
  <si>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</si>
  <si>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</si>
  <si>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</si>
  <si>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</si>
  <si>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</si>
  <si>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</si>
  <si>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</si>
  <si>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</si>
  <si>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</si>
  <si>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</si>
  <si>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</si>
  <si>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</si>
  <si>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</si>
  <si>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</si>
  <si>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</si>
  <si>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</si>
  <si>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</si>
  <si>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</si>
  <si>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</si>
  <si>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</si>
  <si>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</si>
  <si>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</si>
  <si>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</si>
  <si>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</si>
  <si>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</si>
  <si>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</si>
  <si>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</si>
  <si>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</si>
  <si>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</si>
  <si>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</si>
  <si>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</si>
  <si>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</si>
  <si>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</si>
  <si>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</si>
  <si>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</si>
  <si>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</si>
  <si>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</si>
  <si>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</si>
  <si>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</si>
  <si>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</si>
  <si>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</si>
  <si>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</si>
  <si>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</si>
  <si>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</si>
  <si>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</si>
  <si>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</si>
  <si>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</si>
  <si>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</si>
  <si>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</si>
  <si>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</si>
  <si>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</si>
  <si>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</si>
  <si>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</si>
  <si>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</si>
  <si>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</si>
  <si>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</si>
  <si>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</si>
  <si>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</si>
  <si>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</si>
  <si>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</si>
  <si>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</si>
  <si>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</si>
  <si>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</si>
  <si>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</si>
  <si>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</si>
  <si>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</si>
  <si>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</si>
  <si>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</si>
  <si>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</si>
  <si>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</si>
  <si>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</si>
  <si>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</si>
  <si>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</si>
  <si>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</si>
  <si>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</si>
  <si>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</si>
  <si>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</si>
  <si>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</si>
  <si>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</si>
  <si>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</si>
  <si>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</si>
  <si>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</si>
  <si>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</si>
  <si>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</si>
  <si>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</si>
  <si>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</si>
  <si>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</si>
  <si>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</si>
  <si>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</si>
  <si>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</si>
  <si>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</si>
  <si>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</si>
  <si>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</si>
  <si>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</si>
  <si>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</si>
  <si>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</si>
  <si>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</si>
  <si>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</si>
  <si>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</si>
  <si>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</si>
  <si>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</si>
  <si>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</si>
  <si>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</si>
  <si>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</si>
  <si>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</si>
  <si>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</si>
  <si>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</si>
  <si>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</si>
  <si>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</si>
  <si>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</si>
  <si>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</si>
  <si>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</si>
  <si>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</si>
  <si>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</si>
  <si>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</si>
  <si>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16 AL 30 DE ABRIL  DE 2020</t>
  </si>
  <si>
    <t>NOMINA ADMINISTRATIVA DEL 16 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</si>
</sst>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20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76D7"/>
        <bgColor indexed="64"/>
      </patternFill>
    </fill>
    <fill>
      <patternFill patternType="solid">
        <fgColor rgb="FF94E6F6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8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0" fillId="13" borderId="34" xfId="0" applyFill="1" applyBorder="1" applyAlignment="1" applyProtection="1">
      <alignment vertical="center"/>
    </xf>
    <xf numFmtId="0" fontId="3" fillId="13" borderId="5" xfId="0" applyFont="1" applyFill="1" applyBorder="1" applyAlignment="1" applyProtection="1">
      <alignment vertical="center"/>
    </xf>
    <xf numFmtId="0" fontId="0" fillId="13" borderId="36" xfId="0" applyFill="1" applyBorder="1" applyAlignment="1" applyProtection="1">
      <alignment vertical="center"/>
    </xf>
    <xf numFmtId="0" fontId="13" fillId="14" borderId="26" xfId="0" applyFont="1" applyFill="1" applyBorder="1" applyAlignment="1" applyProtection="1">
      <alignment vertical="center"/>
    </xf>
    <xf numFmtId="0" fontId="13" fillId="14" borderId="27" xfId="0" applyFont="1" applyFill="1" applyBorder="1" applyAlignment="1" applyProtection="1">
      <alignment horizontal="center" vertical="center"/>
    </xf>
    <xf numFmtId="0" fontId="3" fillId="14" borderId="31" xfId="0" applyFont="1" applyFill="1" applyBorder="1" applyAlignment="1" applyProtection="1">
      <alignment horizontal="center" vertical="center"/>
    </xf>
    <xf numFmtId="0" fontId="3" fillId="14" borderId="27" xfId="0" applyFont="1" applyFill="1" applyBorder="1" applyAlignment="1" applyProtection="1">
      <alignment horizontal="center" vertical="center"/>
    </xf>
    <xf numFmtId="0" fontId="3" fillId="14" borderId="32" xfId="0" applyFont="1" applyFill="1" applyBorder="1" applyAlignment="1" applyProtection="1">
      <alignment horizontal="center" vertical="center"/>
    </xf>
    <xf numFmtId="0" fontId="3" fillId="14" borderId="35" xfId="0" applyFont="1" applyFill="1" applyBorder="1" applyAlignment="1" applyProtection="1">
      <alignment horizontal="center" vertical="center"/>
    </xf>
    <xf numFmtId="0" fontId="30" fillId="14" borderId="1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center" vertical="center"/>
    </xf>
    <xf numFmtId="0" fontId="3" fillId="14" borderId="1" xfId="0" applyFont="1" applyFill="1" applyBorder="1" applyAlignment="1" applyProtection="1">
      <alignment horizontal="center" vertical="center"/>
    </xf>
    <xf numFmtId="0" fontId="3" fillId="14" borderId="4" xfId="0" applyFont="1" applyFill="1" applyBorder="1" applyAlignment="1" applyProtection="1">
      <alignment horizontal="center" vertical="center"/>
    </xf>
    <xf numFmtId="0" fontId="3" fillId="14" borderId="5" xfId="0" applyFont="1" applyFill="1" applyBorder="1" applyAlignment="1" applyProtection="1">
      <alignment horizontal="center" vertical="center"/>
    </xf>
    <xf numFmtId="0" fontId="3" fillId="14" borderId="6" xfId="0" applyFont="1" applyFill="1" applyBorder="1" applyAlignment="1" applyProtection="1">
      <alignment horizontal="center" vertical="center"/>
    </xf>
    <xf numFmtId="0" fontId="18" fillId="14" borderId="1" xfId="0" applyFont="1" applyFill="1" applyBorder="1" applyAlignment="1" applyProtection="1">
      <alignment horizontal="center" vertical="center" wrapText="1"/>
    </xf>
    <xf numFmtId="0" fontId="3" fillId="14" borderId="33" xfId="0" applyFont="1" applyFill="1" applyBorder="1" applyAlignment="1" applyProtection="1">
      <alignment horizontal="center" vertical="center"/>
    </xf>
    <xf numFmtId="43" fontId="3" fillId="14" borderId="1" xfId="2" applyFont="1" applyFill="1" applyBorder="1" applyAlignment="1" applyProtection="1">
      <alignment horizontal="center" vertical="center"/>
    </xf>
    <xf numFmtId="0" fontId="3" fillId="14" borderId="12" xfId="0" applyFont="1" applyFill="1" applyBorder="1" applyAlignment="1" applyProtection="1">
      <alignment horizontal="center" vertical="center"/>
    </xf>
    <xf numFmtId="0" fontId="0" fillId="14" borderId="10" xfId="0" applyFill="1" applyBorder="1" applyAlignment="1" applyProtection="1">
      <alignment vertical="center"/>
    </xf>
    <xf numFmtId="0" fontId="0" fillId="14" borderId="11" xfId="0" applyFill="1" applyBorder="1" applyAlignment="1" applyProtection="1">
      <alignment vertical="center"/>
    </xf>
    <xf numFmtId="0" fontId="2" fillId="7" borderId="27" xfId="0" applyFont="1" applyFill="1" applyBorder="1" applyAlignment="1" applyProtection="1">
      <alignment horizontal="center"/>
    </xf>
    <xf numFmtId="0" fontId="3" fillId="7" borderId="31" xfId="0" applyFont="1" applyFill="1" applyBorder="1" applyAlignment="1" applyProtection="1">
      <alignment horizontal="center"/>
    </xf>
    <xf numFmtId="0" fontId="3" fillId="7" borderId="27" xfId="0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center"/>
    </xf>
    <xf numFmtId="0" fontId="21" fillId="7" borderId="27" xfId="0" applyFont="1" applyFill="1" applyBorder="1" applyAlignment="1" applyProtection="1">
      <alignment horizontal="center"/>
    </xf>
    <xf numFmtId="0" fontId="29" fillId="7" borderId="33" xfId="0" applyFont="1" applyFill="1" applyBorder="1" applyAlignment="1" applyProtection="1">
      <alignment horizontal="center"/>
    </xf>
    <xf numFmtId="0" fontId="7" fillId="7" borderId="34" xfId="0" applyFont="1" applyFill="1" applyBorder="1" applyAlignment="1" applyProtection="1">
      <alignment vertical="center"/>
    </xf>
    <xf numFmtId="0" fontId="21" fillId="7" borderId="3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21" fillId="7" borderId="1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29" fillId="7" borderId="12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vertical="center"/>
    </xf>
    <xf numFmtId="0" fontId="21" fillId="7" borderId="45" xfId="0" applyFont="1" applyFill="1" applyBorder="1" applyAlignment="1" applyProtection="1">
      <alignment horizontal="center"/>
    </xf>
    <xf numFmtId="0" fontId="3" fillId="7" borderId="41" xfId="0" applyFont="1" applyFill="1" applyBorder="1" applyAlignment="1" applyProtection="1">
      <alignment horizontal="center"/>
    </xf>
    <xf numFmtId="0" fontId="3" fillId="7" borderId="45" xfId="0" applyFont="1" applyFill="1" applyBorder="1" applyAlignment="1" applyProtection="1">
      <alignment horizontal="center"/>
    </xf>
    <xf numFmtId="0" fontId="3" fillId="7" borderId="39" xfId="0" applyFont="1" applyFill="1" applyBorder="1" applyAlignment="1" applyProtection="1">
      <alignment horizontal="center"/>
    </xf>
    <xf numFmtId="0" fontId="3" fillId="7" borderId="42" xfId="0" applyFont="1" applyFill="1" applyBorder="1" applyAlignment="1" applyProtection="1">
      <alignment horizontal="center"/>
    </xf>
    <xf numFmtId="0" fontId="3" fillId="7" borderId="49" xfId="0" applyFont="1" applyFill="1" applyBorder="1" applyAlignment="1" applyProtection="1">
      <alignment horizontal="center"/>
    </xf>
    <xf numFmtId="0" fontId="18" fillId="7" borderId="45" xfId="0" applyFont="1" applyFill="1" applyBorder="1" applyAlignment="1" applyProtection="1">
      <alignment horizontal="center" wrapText="1"/>
    </xf>
    <xf numFmtId="0" fontId="29" fillId="7" borderId="40" xfId="0" applyFont="1" applyFill="1" applyBorder="1" applyAlignment="1" applyProtection="1">
      <alignment horizontal="center"/>
    </xf>
    <xf numFmtId="0" fontId="7" fillId="7" borderId="36" xfId="0" applyFont="1" applyFill="1" applyBorder="1" applyAlignment="1" applyProtection="1">
      <alignment vertical="center"/>
    </xf>
    <xf numFmtId="0" fontId="44" fillId="0" borderId="0" xfId="0" applyFont="1" applyProtection="1"/>
    <xf numFmtId="0" fontId="13" fillId="7" borderId="26" xfId="0" applyFont="1" applyFill="1" applyBorder="1" applyAlignment="1" applyProtection="1">
      <alignment vertical="center"/>
    </xf>
    <xf numFmtId="0" fontId="13" fillId="7" borderId="27" xfId="0" applyFont="1" applyFill="1" applyBorder="1" applyAlignment="1" applyProtection="1">
      <alignment horizontal="center" vertical="center"/>
    </xf>
    <xf numFmtId="0" fontId="7" fillId="7" borderId="27" xfId="0" applyFont="1" applyFill="1" applyBorder="1" applyAlignment="1" applyProtection="1">
      <alignment horizontal="center" vertical="center"/>
    </xf>
    <xf numFmtId="0" fontId="21" fillId="7" borderId="27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  <xf numFmtId="0" fontId="3" fillId="7" borderId="27" xfId="0" applyFont="1" applyFill="1" applyBorder="1" applyAlignment="1" applyProtection="1">
      <alignment horizontal="center" vertical="center"/>
    </xf>
    <xf numFmtId="0" fontId="3" fillId="7" borderId="32" xfId="0" applyFont="1" applyFill="1" applyBorder="1" applyAlignment="1" applyProtection="1">
      <alignment horizontal="center" vertical="center"/>
    </xf>
    <xf numFmtId="0" fontId="21" fillId="7" borderId="33" xfId="0" applyFont="1" applyFill="1" applyBorder="1" applyAlignment="1" applyProtection="1">
      <alignment horizontal="center" vertical="center"/>
    </xf>
    <xf numFmtId="0" fontId="3" fillId="7" borderId="35" xfId="0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21" fillId="7" borderId="12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vertical="center"/>
    </xf>
    <xf numFmtId="0" fontId="2" fillId="7" borderId="27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43" fontId="2" fillId="7" borderId="1" xfId="2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1" fillId="15" borderId="34" xfId="0" applyFont="1" applyFill="1" applyBorder="1" applyAlignment="1" applyProtection="1">
      <alignment vertical="center"/>
    </xf>
    <xf numFmtId="0" fontId="2" fillId="15" borderId="5" xfId="0" applyFont="1" applyFill="1" applyBorder="1" applyAlignment="1" applyProtection="1">
      <alignment vertical="center"/>
    </xf>
    <xf numFmtId="0" fontId="1" fillId="15" borderId="36" xfId="0" applyFont="1" applyFill="1" applyBorder="1" applyAlignment="1" applyProtection="1">
      <alignment vertical="center"/>
    </xf>
    <xf numFmtId="0" fontId="45" fillId="0" borderId="4" xfId="0" applyFont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4" xfId="0" applyFont="1" applyFill="1" applyBorder="1" applyAlignment="1" applyProtection="1">
      <alignment horizontal="center" vertical="center"/>
    </xf>
    <xf numFmtId="0" fontId="7" fillId="7" borderId="31" xfId="0" applyFont="1" applyFill="1" applyBorder="1" applyAlignment="1" applyProtection="1">
      <alignment horizontal="center" vertical="center"/>
    </xf>
    <xf numFmtId="0" fontId="7" fillId="7" borderId="34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41" xfId="0" applyFont="1" applyFill="1" applyBorder="1" applyAlignment="1" applyProtection="1">
      <alignment horizontal="center" vertical="center"/>
    </xf>
    <xf numFmtId="0" fontId="7" fillId="7" borderId="42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 wrapText="1"/>
    </xf>
    <xf numFmtId="0" fontId="7" fillId="14" borderId="3" xfId="0" applyFont="1" applyFill="1" applyBorder="1" applyAlignment="1" applyProtection="1">
      <alignment horizontal="center" vertical="center" wrapText="1"/>
    </xf>
    <xf numFmtId="0" fontId="21" fillId="7" borderId="31" xfId="0" applyFont="1" applyFill="1" applyBorder="1" applyAlignment="1" applyProtection="1">
      <alignment horizontal="center" vertical="center"/>
    </xf>
    <xf numFmtId="0" fontId="21" fillId="7" borderId="34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21" fillId="14" borderId="4" xfId="0" applyFont="1" applyFill="1" applyBorder="1" applyAlignment="1" applyProtection="1">
      <alignment horizontal="center" vertical="center"/>
    </xf>
    <xf numFmtId="0" fontId="7" fillId="7" borderId="4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7" fillId="7" borderId="48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21" fillId="7" borderId="26" xfId="0" applyFont="1" applyFill="1" applyBorder="1" applyAlignment="1" applyProtection="1">
      <alignment horizontal="center" vertical="center"/>
    </xf>
    <xf numFmtId="0" fontId="21" fillId="7" borderId="35" xfId="0" applyFont="1" applyFill="1" applyBorder="1" applyAlignment="1" applyProtection="1">
      <alignment horizontal="center" vertical="center"/>
    </xf>
    <xf numFmtId="0" fontId="21" fillId="7" borderId="44" xfId="0" applyFont="1" applyFill="1" applyBorder="1" applyAlignment="1" applyProtection="1">
      <alignment horizontal="center" vertical="center"/>
    </xf>
    <xf numFmtId="0" fontId="6" fillId="7" borderId="27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45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7" borderId="4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/>
    </xf>
    <xf numFmtId="0" fontId="3" fillId="7" borderId="29" xfId="0" applyFont="1" applyFill="1" applyBorder="1" applyAlignment="1" applyProtection="1">
      <alignment horizontal="center"/>
    </xf>
    <xf numFmtId="0" fontId="3" fillId="7" borderId="30" xfId="0" applyFont="1" applyFill="1" applyBorder="1" applyAlignment="1" applyProtection="1">
      <alignment horizontal="center"/>
    </xf>
    <xf numFmtId="0" fontId="32" fillId="7" borderId="28" xfId="0" applyFont="1" applyFill="1" applyBorder="1" applyAlignment="1" applyProtection="1">
      <alignment horizontal="center" vertical="center"/>
    </xf>
    <xf numFmtId="0" fontId="32" fillId="7" borderId="29" xfId="0" applyFont="1" applyFill="1" applyBorder="1" applyAlignment="1" applyProtection="1">
      <alignment horizontal="center" vertical="center"/>
    </xf>
    <xf numFmtId="0" fontId="32" fillId="7" borderId="30" xfId="0" applyFont="1" applyFill="1" applyBorder="1" applyAlignment="1" applyProtection="1">
      <alignment horizontal="center" vertical="center"/>
    </xf>
    <xf numFmtId="0" fontId="21" fillId="7" borderId="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5" xfId="0" applyFont="1" applyFill="1" applyBorder="1" applyAlignment="1" applyProtection="1">
      <alignment horizontal="center" vertical="center" wrapText="1"/>
    </xf>
    <xf numFmtId="0" fontId="31" fillId="7" borderId="27" xfId="0" applyFont="1" applyFill="1" applyBorder="1" applyAlignment="1" applyProtection="1">
      <alignment horizontal="center" vertical="center" wrapText="1"/>
    </xf>
    <xf numFmtId="0" fontId="31" fillId="7" borderId="1" xfId="0" applyFont="1" applyFill="1" applyBorder="1" applyAlignment="1" applyProtection="1">
      <alignment horizontal="center" vertical="center" wrapText="1"/>
    </xf>
    <xf numFmtId="0" fontId="31" fillId="7" borderId="4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43" fontId="7" fillId="7" borderId="1" xfId="2" applyFont="1" applyFill="1" applyBorder="1" applyAlignment="1" applyProtection="1">
      <alignment horizontal="center" vertical="center"/>
    </xf>
    <xf numFmtId="0" fontId="21" fillId="7" borderId="3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14" borderId="28" xfId="0" applyFont="1" applyFill="1" applyBorder="1" applyAlignment="1" applyProtection="1">
      <alignment horizontal="center" vertical="center"/>
    </xf>
    <xf numFmtId="0" fontId="3" fillId="14" borderId="29" xfId="0" applyFont="1" applyFill="1" applyBorder="1" applyAlignment="1" applyProtection="1">
      <alignment horizontal="center" vertical="center"/>
    </xf>
    <xf numFmtId="0" fontId="3" fillId="14" borderId="3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276D7"/>
      <color rgb="FF94E6F6"/>
      <color rgb="FFEB4E3D"/>
      <color rgb="FF7DB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29" activePane="bottomLeft" state="frozen"/>
      <selection pane="bottomLeft" activeCell="E57" sqref="E57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11.7109375" style="4" customWidth="1"/>
    <col min="27" max="27" width="14.140625" style="4" customWidth="1"/>
    <col min="28" max="28" width="7" style="4" hidden="1" customWidth="1"/>
    <col min="29" max="29" width="10.85546875" style="4" customWidth="1"/>
    <col min="30" max="30" width="16" style="4" customWidth="1"/>
    <col min="31" max="31" width="15.85546875" style="34" customWidth="1"/>
    <col min="32" max="32" width="14.28515625" style="399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80" t="s">
        <v>233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G2" s="510" t="s">
        <v>257</v>
      </c>
    </row>
    <row r="3" spans="2:39" ht="29.25" customHeight="1" thickBot="1" x14ac:dyDescent="0.25">
      <c r="B3" s="581" t="s">
        <v>263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</row>
    <row r="4" spans="2:39" ht="16.5" customHeight="1" x14ac:dyDescent="0.25">
      <c r="B4" s="572" t="s">
        <v>92</v>
      </c>
      <c r="C4" s="594" t="s">
        <v>12</v>
      </c>
      <c r="D4" s="575" t="s">
        <v>231</v>
      </c>
      <c r="E4" s="486" t="s">
        <v>2</v>
      </c>
      <c r="F4" s="582" t="s">
        <v>3</v>
      </c>
      <c r="G4" s="583"/>
      <c r="H4" s="583"/>
      <c r="I4" s="583"/>
      <c r="J4" s="583"/>
      <c r="K4" s="583"/>
      <c r="L4" s="583"/>
      <c r="M4" s="584"/>
      <c r="N4" s="487"/>
      <c r="O4" s="488" t="s">
        <v>4</v>
      </c>
      <c r="P4" s="489"/>
      <c r="Q4" s="585" t="s">
        <v>5</v>
      </c>
      <c r="R4" s="586"/>
      <c r="S4" s="586"/>
      <c r="T4" s="586"/>
      <c r="U4" s="586"/>
      <c r="V4" s="587"/>
      <c r="W4" s="488" t="s">
        <v>6</v>
      </c>
      <c r="X4" s="488" t="s">
        <v>7</v>
      </c>
      <c r="Y4" s="487"/>
      <c r="Z4" s="490" t="s">
        <v>8</v>
      </c>
      <c r="AA4" s="588" t="s">
        <v>9</v>
      </c>
      <c r="AB4" s="589"/>
      <c r="AC4" s="589"/>
      <c r="AD4" s="590"/>
      <c r="AE4" s="491" t="s">
        <v>10</v>
      </c>
      <c r="AF4" s="565" t="s">
        <v>250</v>
      </c>
      <c r="AG4" s="550" t="s">
        <v>35</v>
      </c>
      <c r="AH4" s="551"/>
      <c r="AI4" s="492"/>
    </row>
    <row r="5" spans="2:39" ht="15" x14ac:dyDescent="0.25">
      <c r="B5" s="573"/>
      <c r="C5" s="595"/>
      <c r="D5" s="576"/>
      <c r="E5" s="578" t="s">
        <v>14</v>
      </c>
      <c r="F5" s="493" t="s">
        <v>2</v>
      </c>
      <c r="G5" s="493" t="s">
        <v>15</v>
      </c>
      <c r="H5" s="493" t="s">
        <v>15</v>
      </c>
      <c r="I5" s="493" t="s">
        <v>16</v>
      </c>
      <c r="J5" s="493" t="s">
        <v>4</v>
      </c>
      <c r="K5" s="493" t="s">
        <v>17</v>
      </c>
      <c r="L5" s="493" t="s">
        <v>17</v>
      </c>
      <c r="M5" s="493" t="s">
        <v>18</v>
      </c>
      <c r="N5" s="494"/>
      <c r="O5" s="495" t="s">
        <v>19</v>
      </c>
      <c r="P5" s="496" t="s">
        <v>20</v>
      </c>
      <c r="Q5" s="496" t="s">
        <v>21</v>
      </c>
      <c r="R5" s="496" t="s">
        <v>22</v>
      </c>
      <c r="S5" s="496" t="s">
        <v>23</v>
      </c>
      <c r="T5" s="496" t="s">
        <v>24</v>
      </c>
      <c r="U5" s="496" t="s">
        <v>25</v>
      </c>
      <c r="V5" s="496" t="s">
        <v>7</v>
      </c>
      <c r="W5" s="495" t="s">
        <v>26</v>
      </c>
      <c r="X5" s="495" t="s">
        <v>27</v>
      </c>
      <c r="Y5" s="494"/>
      <c r="Z5" s="497" t="s">
        <v>28</v>
      </c>
      <c r="AA5" s="591" t="s">
        <v>7</v>
      </c>
      <c r="AB5" s="498" t="s">
        <v>30</v>
      </c>
      <c r="AC5" s="592" t="s">
        <v>181</v>
      </c>
      <c r="AD5" s="493" t="s">
        <v>33</v>
      </c>
      <c r="AE5" s="499" t="s">
        <v>34</v>
      </c>
      <c r="AF5" s="566"/>
      <c r="AG5" s="552"/>
      <c r="AH5" s="553"/>
      <c r="AI5" s="500"/>
    </row>
    <row r="6" spans="2:39" ht="15.75" thickBot="1" x14ac:dyDescent="0.3">
      <c r="B6" s="574"/>
      <c r="C6" s="596"/>
      <c r="D6" s="577"/>
      <c r="E6" s="579"/>
      <c r="F6" s="501" t="s">
        <v>36</v>
      </c>
      <c r="G6" s="501" t="s">
        <v>37</v>
      </c>
      <c r="H6" s="501" t="s">
        <v>38</v>
      </c>
      <c r="I6" s="501"/>
      <c r="J6" s="501" t="s">
        <v>19</v>
      </c>
      <c r="K6" s="501" t="s">
        <v>39</v>
      </c>
      <c r="L6" s="501" t="s">
        <v>40</v>
      </c>
      <c r="M6" s="501" t="s">
        <v>41</v>
      </c>
      <c r="N6" s="502"/>
      <c r="O6" s="503" t="s">
        <v>42</v>
      </c>
      <c r="P6" s="504" t="s">
        <v>43</v>
      </c>
      <c r="Q6" s="504" t="s">
        <v>44</v>
      </c>
      <c r="R6" s="504" t="s">
        <v>45</v>
      </c>
      <c r="S6" s="504" t="s">
        <v>45</v>
      </c>
      <c r="T6" s="504" t="s">
        <v>46</v>
      </c>
      <c r="U6" s="504" t="s">
        <v>47</v>
      </c>
      <c r="V6" s="504" t="s">
        <v>48</v>
      </c>
      <c r="W6" s="503" t="s">
        <v>49</v>
      </c>
      <c r="X6" s="505" t="s">
        <v>262</v>
      </c>
      <c r="Y6" s="506"/>
      <c r="Z6" s="501" t="s">
        <v>51</v>
      </c>
      <c r="AA6" s="579"/>
      <c r="AB6" s="507"/>
      <c r="AC6" s="593"/>
      <c r="AD6" s="501" t="s">
        <v>54</v>
      </c>
      <c r="AE6" s="508" t="s">
        <v>55</v>
      </c>
      <c r="AF6" s="567"/>
      <c r="AG6" s="554"/>
      <c r="AH6" s="555"/>
      <c r="AI6" s="509"/>
    </row>
    <row r="7" spans="2:39" ht="30" customHeight="1" x14ac:dyDescent="0.2">
      <c r="B7" s="385"/>
      <c r="C7" s="345" t="s">
        <v>56</v>
      </c>
      <c r="D7" s="418"/>
      <c r="E7" s="419"/>
      <c r="F7" s="420"/>
      <c r="G7" s="419"/>
      <c r="H7" s="419"/>
      <c r="I7" s="419"/>
      <c r="J7" s="419"/>
      <c r="K7" s="419"/>
      <c r="L7" s="419"/>
      <c r="M7" s="419"/>
      <c r="N7" s="419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2"/>
      <c r="Z7" s="419"/>
      <c r="AA7" s="419"/>
      <c r="AB7" s="419"/>
      <c r="AC7" s="419"/>
      <c r="AD7" s="419"/>
      <c r="AE7" s="423"/>
      <c r="AF7" s="424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546">
        <v>41289</v>
      </c>
      <c r="AG8" s="568" t="s">
        <v>256</v>
      </c>
      <c r="AH8" s="569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546">
        <v>39721</v>
      </c>
      <c r="AG9" s="568"/>
      <c r="AH9" s="569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546">
        <v>38822</v>
      </c>
      <c r="AG10" s="568"/>
      <c r="AH10" s="569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546">
        <v>39543</v>
      </c>
      <c r="AG11" s="568"/>
      <c r="AH11" s="569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1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546">
        <v>38792</v>
      </c>
      <c r="AG12" s="568"/>
      <c r="AH12" s="569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546">
        <v>40428</v>
      </c>
      <c r="AG13" s="568"/>
      <c r="AH13" s="569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546">
        <v>41335</v>
      </c>
      <c r="AG14" s="568"/>
      <c r="AH14" s="569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546">
        <v>40436</v>
      </c>
      <c r="AG15" s="568"/>
      <c r="AH15" s="569"/>
      <c r="AI15" s="362"/>
      <c r="AK15" s="153"/>
    </row>
    <row r="16" spans="2:39" s="154" customFormat="1" ht="40.5" customHeight="1" x14ac:dyDescent="0.2">
      <c r="B16" s="361">
        <v>9</v>
      </c>
      <c r="C16" s="394" t="s">
        <v>254</v>
      </c>
      <c r="D16" s="412" t="s">
        <v>57</v>
      </c>
      <c r="E16" s="329">
        <v>912.34</v>
      </c>
      <c r="F16" s="330">
        <v>13685.13</v>
      </c>
      <c r="G16" s="379"/>
      <c r="H16" s="379"/>
      <c r="I16" s="379"/>
      <c r="J16" s="379"/>
      <c r="K16" s="379"/>
      <c r="L16" s="379"/>
      <c r="M16" s="331">
        <f>F16+L16+Z16</f>
        <v>13685.13</v>
      </c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31">
        <v>2322.44</v>
      </c>
      <c r="AB16" s="379"/>
      <c r="AC16" s="379"/>
      <c r="AD16" s="331">
        <f>AC16+AB16+AA16</f>
        <v>2322.44</v>
      </c>
      <c r="AE16" s="330">
        <f>M16-AA16</f>
        <v>11362.689999999999</v>
      </c>
      <c r="AF16" s="546">
        <v>40452</v>
      </c>
      <c r="AG16" s="568"/>
      <c r="AH16" s="569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546">
        <v>39596</v>
      </c>
      <c r="AG17" s="568"/>
      <c r="AH17" s="569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547"/>
      <c r="AG18" s="568"/>
      <c r="AH18" s="569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6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546">
        <v>41467</v>
      </c>
      <c r="AG19" s="570"/>
      <c r="AH19" s="571"/>
      <c r="AI19" s="364"/>
      <c r="AK19" s="160"/>
    </row>
    <row r="20" spans="1:37" s="154" customFormat="1" ht="39.75" customHeight="1" thickBot="1" x14ac:dyDescent="0.25">
      <c r="B20" s="365"/>
      <c r="C20" s="425" t="s">
        <v>60</v>
      </c>
      <c r="D20" s="425"/>
      <c r="E20" s="426">
        <f>E8+E9+E10+E11+E12+E13+E14+E15+E17+E19</f>
        <v>8773.9600000000009</v>
      </c>
      <c r="F20" s="426">
        <f>F8+F9+F10+F11+F12+F13+F14+F15+F16+F17+F19</f>
        <v>145294.73000000001</v>
      </c>
      <c r="G20" s="426">
        <f t="shared" ref="G20:AE20" si="25">G8+G9+G10+G11+G12+G13+G14+G15+G16+G17+G19</f>
        <v>0</v>
      </c>
      <c r="H20" s="426">
        <f t="shared" si="25"/>
        <v>0</v>
      </c>
      <c r="I20" s="426">
        <f t="shared" si="25"/>
        <v>0</v>
      </c>
      <c r="J20" s="426">
        <f t="shared" si="25"/>
        <v>0</v>
      </c>
      <c r="K20" s="426">
        <f t="shared" si="25"/>
        <v>0</v>
      </c>
      <c r="L20" s="426">
        <f t="shared" si="25"/>
        <v>0</v>
      </c>
      <c r="M20" s="426">
        <f t="shared" si="25"/>
        <v>145294.73000000001</v>
      </c>
      <c r="N20" s="426">
        <f t="shared" si="25"/>
        <v>0</v>
      </c>
      <c r="O20" s="426">
        <f t="shared" si="25"/>
        <v>0</v>
      </c>
      <c r="P20" s="426">
        <f t="shared" si="25"/>
        <v>128078.21</v>
      </c>
      <c r="Q20" s="426">
        <f t="shared" si="25"/>
        <v>84769.919999999998</v>
      </c>
      <c r="R20" s="426">
        <f t="shared" si="25"/>
        <v>43308.29</v>
      </c>
      <c r="S20" s="426">
        <f t="shared" si="25"/>
        <v>2.6999999999999997</v>
      </c>
      <c r="T20" s="426">
        <f t="shared" si="25"/>
        <v>12992.486999999999</v>
      </c>
      <c r="U20" s="426">
        <f t="shared" si="25"/>
        <v>15904.349999999999</v>
      </c>
      <c r="V20" s="426">
        <f t="shared" si="25"/>
        <v>28896.837000000003</v>
      </c>
      <c r="W20" s="426">
        <f t="shared" si="25"/>
        <v>0</v>
      </c>
      <c r="X20" s="426">
        <f t="shared" si="25"/>
        <v>28896.837000000003</v>
      </c>
      <c r="Y20" s="426">
        <f t="shared" si="25"/>
        <v>0</v>
      </c>
      <c r="Z20" s="426">
        <f t="shared" si="25"/>
        <v>0</v>
      </c>
      <c r="AA20" s="426">
        <f t="shared" si="25"/>
        <v>24642.5</v>
      </c>
      <c r="AB20" s="426">
        <f t="shared" si="25"/>
        <v>0</v>
      </c>
      <c r="AC20" s="426">
        <f t="shared" si="25"/>
        <v>0</v>
      </c>
      <c r="AD20" s="426">
        <f t="shared" si="25"/>
        <v>24642.5</v>
      </c>
      <c r="AE20" s="426">
        <f t="shared" si="25"/>
        <v>120652.23000000001</v>
      </c>
      <c r="AF20" s="412"/>
      <c r="AG20" s="568"/>
      <c r="AH20" s="569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3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3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3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620"/>
      <c r="D26" s="620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617" t="s">
        <v>159</v>
      </c>
      <c r="D27" s="617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617" t="s">
        <v>247</v>
      </c>
      <c r="AB27" s="617"/>
      <c r="AC27" s="617"/>
      <c r="AD27" s="617"/>
      <c r="AE27" s="617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619" t="s">
        <v>198</v>
      </c>
      <c r="D28" s="619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7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3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3"/>
      <c r="AG32" s="150"/>
      <c r="AH32" s="150"/>
      <c r="AI32" s="150"/>
    </row>
    <row r="33" spans="2:35" s="154" customFormat="1" ht="35.25" customHeight="1" x14ac:dyDescent="0.2">
      <c r="B33" s="598" t="s">
        <v>0</v>
      </c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383"/>
      <c r="AG33" s="531" t="s">
        <v>258</v>
      </c>
      <c r="AH33" s="150"/>
      <c r="AI33" s="150"/>
    </row>
    <row r="34" spans="2:35" s="154" customFormat="1" ht="35.25" customHeight="1" thickBot="1" x14ac:dyDescent="0.25">
      <c r="B34" s="581" t="s">
        <v>264</v>
      </c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383"/>
      <c r="AG34" s="150"/>
      <c r="AH34" s="150"/>
      <c r="AI34" s="150"/>
    </row>
    <row r="35" spans="2:35" s="154" customFormat="1" ht="24.75" customHeight="1" x14ac:dyDescent="0.2">
      <c r="B35" s="511"/>
      <c r="C35" s="512"/>
      <c r="D35" s="513" t="s">
        <v>1</v>
      </c>
      <c r="E35" s="514" t="s">
        <v>2</v>
      </c>
      <c r="F35" s="605" t="s">
        <v>3</v>
      </c>
      <c r="G35" s="607"/>
      <c r="H35" s="607"/>
      <c r="I35" s="607"/>
      <c r="J35" s="607"/>
      <c r="K35" s="607"/>
      <c r="L35" s="607"/>
      <c r="M35" s="608"/>
      <c r="N35" s="515"/>
      <c r="O35" s="516" t="s">
        <v>4</v>
      </c>
      <c r="P35" s="517"/>
      <c r="Q35" s="605" t="s">
        <v>5</v>
      </c>
      <c r="R35" s="607"/>
      <c r="S35" s="607"/>
      <c r="T35" s="607"/>
      <c r="U35" s="607"/>
      <c r="V35" s="608"/>
      <c r="W35" s="516" t="s">
        <v>6</v>
      </c>
      <c r="X35" s="516" t="s">
        <v>7</v>
      </c>
      <c r="Y35" s="515"/>
      <c r="Z35" s="514" t="s">
        <v>8</v>
      </c>
      <c r="AA35" s="605" t="s">
        <v>9</v>
      </c>
      <c r="AB35" s="606"/>
      <c r="AC35" s="607"/>
      <c r="AD35" s="608"/>
      <c r="AE35" s="518" t="s">
        <v>10</v>
      </c>
      <c r="AF35" s="562" t="s">
        <v>250</v>
      </c>
      <c r="AG35" s="558" t="s">
        <v>35</v>
      </c>
      <c r="AH35" s="559"/>
      <c r="AI35" s="464"/>
    </row>
    <row r="36" spans="2:35" s="154" customFormat="1" ht="19.5" customHeight="1" x14ac:dyDescent="0.2">
      <c r="B36" s="519" t="s">
        <v>245</v>
      </c>
      <c r="C36" s="520" t="s">
        <v>12</v>
      </c>
      <c r="D36" s="599" t="s">
        <v>13</v>
      </c>
      <c r="E36" s="521" t="s">
        <v>14</v>
      </c>
      <c r="F36" s="522" t="s">
        <v>2</v>
      </c>
      <c r="G36" s="523" t="s">
        <v>15</v>
      </c>
      <c r="H36" s="523" t="s">
        <v>15</v>
      </c>
      <c r="I36" s="523" t="s">
        <v>16</v>
      </c>
      <c r="J36" s="523" t="s">
        <v>4</v>
      </c>
      <c r="K36" s="523" t="s">
        <v>17</v>
      </c>
      <c r="L36" s="522" t="s">
        <v>17</v>
      </c>
      <c r="M36" s="522" t="s">
        <v>18</v>
      </c>
      <c r="N36" s="524"/>
      <c r="O36" s="525" t="s">
        <v>19</v>
      </c>
      <c r="P36" s="526" t="s">
        <v>20</v>
      </c>
      <c r="Q36" s="526" t="s">
        <v>21</v>
      </c>
      <c r="R36" s="526" t="s">
        <v>22</v>
      </c>
      <c r="S36" s="526" t="s">
        <v>23</v>
      </c>
      <c r="T36" s="526" t="s">
        <v>24</v>
      </c>
      <c r="U36" s="526" t="s">
        <v>25</v>
      </c>
      <c r="V36" s="526" t="s">
        <v>7</v>
      </c>
      <c r="W36" s="525" t="s">
        <v>26</v>
      </c>
      <c r="X36" s="525" t="s">
        <v>27</v>
      </c>
      <c r="Y36" s="524"/>
      <c r="Z36" s="521" t="s">
        <v>28</v>
      </c>
      <c r="AA36" s="600" t="s">
        <v>7</v>
      </c>
      <c r="AB36" s="523" t="s">
        <v>30</v>
      </c>
      <c r="AC36" s="602" t="s">
        <v>32</v>
      </c>
      <c r="AD36" s="523" t="s">
        <v>33</v>
      </c>
      <c r="AE36" s="527" t="s">
        <v>34</v>
      </c>
      <c r="AF36" s="562"/>
      <c r="AG36" s="560"/>
      <c r="AH36" s="561"/>
      <c r="AI36" s="465"/>
    </row>
    <row r="37" spans="2:35" s="154" customFormat="1" ht="19.5" customHeight="1" x14ac:dyDescent="0.2">
      <c r="B37" s="519"/>
      <c r="C37" s="525"/>
      <c r="D37" s="599"/>
      <c r="E37" s="521"/>
      <c r="F37" s="521" t="s">
        <v>36</v>
      </c>
      <c r="G37" s="525" t="s">
        <v>37</v>
      </c>
      <c r="H37" s="525" t="s">
        <v>38</v>
      </c>
      <c r="I37" s="525"/>
      <c r="J37" s="525" t="s">
        <v>19</v>
      </c>
      <c r="K37" s="525" t="s">
        <v>39</v>
      </c>
      <c r="L37" s="521" t="s">
        <v>40</v>
      </c>
      <c r="M37" s="521" t="s">
        <v>41</v>
      </c>
      <c r="N37" s="524"/>
      <c r="O37" s="525" t="s">
        <v>42</v>
      </c>
      <c r="P37" s="523" t="s">
        <v>43</v>
      </c>
      <c r="Q37" s="523" t="s">
        <v>44</v>
      </c>
      <c r="R37" s="523" t="s">
        <v>45</v>
      </c>
      <c r="S37" s="523" t="s">
        <v>45</v>
      </c>
      <c r="T37" s="523" t="s">
        <v>46</v>
      </c>
      <c r="U37" s="523" t="s">
        <v>47</v>
      </c>
      <c r="V37" s="523" t="s">
        <v>48</v>
      </c>
      <c r="W37" s="525" t="s">
        <v>49</v>
      </c>
      <c r="X37" s="528" t="s">
        <v>50</v>
      </c>
      <c r="Y37" s="529"/>
      <c r="Z37" s="521" t="s">
        <v>51</v>
      </c>
      <c r="AA37" s="601"/>
      <c r="AB37" s="530" t="s">
        <v>64</v>
      </c>
      <c r="AC37" s="603"/>
      <c r="AD37" s="525" t="s">
        <v>54</v>
      </c>
      <c r="AE37" s="527" t="s">
        <v>55</v>
      </c>
      <c r="AF37" s="563"/>
      <c r="AG37" s="560"/>
      <c r="AH37" s="561"/>
      <c r="AI37" s="466"/>
    </row>
    <row r="38" spans="2:35" s="154" customFormat="1" ht="34.15" customHeight="1" x14ac:dyDescent="0.2">
      <c r="B38" s="427"/>
      <c r="C38" s="428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9"/>
      <c r="AF38" s="396"/>
      <c r="AG38" s="568"/>
      <c r="AH38" s="569"/>
      <c r="AI38" s="362"/>
    </row>
    <row r="39" spans="2:35" s="166" customFormat="1" ht="40.5" customHeight="1" x14ac:dyDescent="0.2">
      <c r="B39" s="430">
        <v>1</v>
      </c>
      <c r="C39" s="342" t="s">
        <v>200</v>
      </c>
      <c r="D39" s="230" t="s">
        <v>62</v>
      </c>
      <c r="E39" s="431">
        <v>850.69</v>
      </c>
      <c r="F39" s="330">
        <v>12760.28</v>
      </c>
      <c r="G39" s="431">
        <v>0</v>
      </c>
      <c r="H39" s="431">
        <f t="shared" si="26"/>
        <v>0</v>
      </c>
      <c r="I39" s="431">
        <v>0</v>
      </c>
      <c r="J39" s="431">
        <v>0</v>
      </c>
      <c r="K39" s="431">
        <v>0</v>
      </c>
      <c r="L39" s="431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32">
        <v>2104.89</v>
      </c>
      <c r="AB39" s="330"/>
      <c r="AC39" s="330"/>
      <c r="AD39" s="330">
        <f>AA39+AC39</f>
        <v>2104.89</v>
      </c>
      <c r="AE39" s="330">
        <f>M39-AD39</f>
        <v>10655.390000000001</v>
      </c>
      <c r="AF39" s="548">
        <v>39160</v>
      </c>
      <c r="AG39" s="570"/>
      <c r="AH39" s="571"/>
      <c r="AI39" s="370"/>
    </row>
    <row r="40" spans="2:35" s="166" customFormat="1" ht="36.75" customHeight="1" x14ac:dyDescent="0.2">
      <c r="B40" s="430">
        <v>2</v>
      </c>
      <c r="C40" s="341" t="s">
        <v>70</v>
      </c>
      <c r="D40" s="328" t="s">
        <v>67</v>
      </c>
      <c r="E40" s="431">
        <v>369.45</v>
      </c>
      <c r="F40" s="330">
        <v>5541.68</v>
      </c>
      <c r="G40" s="431">
        <v>0</v>
      </c>
      <c r="H40" s="431">
        <f t="shared" si="26"/>
        <v>0</v>
      </c>
      <c r="I40" s="431">
        <v>0</v>
      </c>
      <c r="J40" s="431">
        <v>0</v>
      </c>
      <c r="K40" s="431"/>
      <c r="L40" s="431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546">
        <v>39462</v>
      </c>
      <c r="AG40" s="570"/>
      <c r="AH40" s="571"/>
      <c r="AI40" s="370"/>
    </row>
    <row r="41" spans="2:35" s="166" customFormat="1" ht="36.6" customHeight="1" x14ac:dyDescent="0.2">
      <c r="B41" s="430"/>
      <c r="C41" s="428" t="s">
        <v>68</v>
      </c>
      <c r="D41" s="225"/>
      <c r="E41" s="431"/>
      <c r="F41" s="330"/>
      <c r="G41" s="431">
        <v>1</v>
      </c>
      <c r="H41" s="431">
        <f t="shared" ref="H41:H43" si="40">G41</f>
        <v>1</v>
      </c>
      <c r="I41" s="431">
        <v>0</v>
      </c>
      <c r="J41" s="431">
        <v>0</v>
      </c>
      <c r="K41" s="431"/>
      <c r="L41" s="431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548"/>
      <c r="AG41" s="570"/>
      <c r="AH41" s="571"/>
      <c r="AI41" s="370"/>
    </row>
    <row r="42" spans="2:35" s="166" customFormat="1" ht="33" customHeight="1" x14ac:dyDescent="0.2">
      <c r="B42" s="430">
        <v>3</v>
      </c>
      <c r="C42" s="341" t="s">
        <v>201</v>
      </c>
      <c r="D42" s="230" t="s">
        <v>69</v>
      </c>
      <c r="E42" s="431">
        <v>1622.65</v>
      </c>
      <c r="F42" s="330">
        <v>24339.72</v>
      </c>
      <c r="G42" s="431">
        <v>2</v>
      </c>
      <c r="H42" s="431">
        <f t="shared" si="40"/>
        <v>2</v>
      </c>
      <c r="I42" s="431">
        <v>0</v>
      </c>
      <c r="J42" s="431">
        <v>0</v>
      </c>
      <c r="K42" s="431"/>
      <c r="L42" s="431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546">
        <v>41319</v>
      </c>
      <c r="AG42" s="570"/>
      <c r="AH42" s="571"/>
      <c r="AI42" s="370"/>
    </row>
    <row r="43" spans="2:35" s="166" customFormat="1" ht="33" customHeight="1" x14ac:dyDescent="0.2">
      <c r="B43" s="430">
        <v>4</v>
      </c>
      <c r="C43" s="341" t="s">
        <v>246</v>
      </c>
      <c r="D43" s="328" t="s">
        <v>67</v>
      </c>
      <c r="E43" s="431">
        <v>369.45</v>
      </c>
      <c r="F43" s="330">
        <v>5541.68</v>
      </c>
      <c r="G43" s="431">
        <v>0</v>
      </c>
      <c r="H43" s="431">
        <f t="shared" si="40"/>
        <v>0</v>
      </c>
      <c r="I43" s="431">
        <v>0</v>
      </c>
      <c r="J43" s="431">
        <v>0</v>
      </c>
      <c r="K43" s="431"/>
      <c r="L43" s="431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546">
        <v>38830</v>
      </c>
      <c r="AG43" s="570"/>
      <c r="AH43" s="571"/>
      <c r="AI43" s="370"/>
    </row>
    <row r="44" spans="2:35" s="166" customFormat="1" ht="40.15" customHeight="1" x14ac:dyDescent="0.2">
      <c r="B44" s="430"/>
      <c r="C44" s="433" t="s">
        <v>103</v>
      </c>
      <c r="D44" s="225"/>
      <c r="E44" s="431"/>
      <c r="F44" s="330"/>
      <c r="G44" s="431">
        <v>4</v>
      </c>
      <c r="H44" s="431">
        <f>G44</f>
        <v>4</v>
      </c>
      <c r="I44" s="431">
        <v>0</v>
      </c>
      <c r="J44" s="431">
        <v>0</v>
      </c>
      <c r="K44" s="431"/>
      <c r="L44" s="431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548"/>
      <c r="AG44" s="570"/>
      <c r="AH44" s="571"/>
      <c r="AI44" s="370"/>
    </row>
    <row r="45" spans="2:35" s="166" customFormat="1" ht="30.75" customHeight="1" x14ac:dyDescent="0.2">
      <c r="B45" s="430">
        <v>5</v>
      </c>
      <c r="C45" s="342" t="s">
        <v>209</v>
      </c>
      <c r="D45" s="180" t="s">
        <v>61</v>
      </c>
      <c r="E45" s="431">
        <v>850.69</v>
      </c>
      <c r="F45" s="330">
        <v>12760.28</v>
      </c>
      <c r="G45" s="431">
        <v>3</v>
      </c>
      <c r="H45" s="431">
        <f>G45</f>
        <v>3</v>
      </c>
      <c r="I45" s="431">
        <v>0</v>
      </c>
      <c r="J45" s="431">
        <v>0</v>
      </c>
      <c r="K45" s="431">
        <v>1</v>
      </c>
      <c r="L45" s="431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50" si="63">M45-AA45</f>
        <v>10655.390000000001</v>
      </c>
      <c r="AF45" s="546">
        <v>41513</v>
      </c>
      <c r="AG45" s="570"/>
      <c r="AH45" s="571"/>
      <c r="AI45" s="370"/>
    </row>
    <row r="46" spans="2:35" s="166" customFormat="1" ht="32.25" customHeight="1" x14ac:dyDescent="0.2">
      <c r="B46" s="430">
        <v>6</v>
      </c>
      <c r="C46" s="341" t="s">
        <v>104</v>
      </c>
      <c r="D46" s="180" t="s">
        <v>105</v>
      </c>
      <c r="E46" s="431">
        <v>414.31</v>
      </c>
      <c r="F46" s="432">
        <v>6214.64</v>
      </c>
      <c r="G46" s="431"/>
      <c r="H46" s="431"/>
      <c r="I46" s="431"/>
      <c r="J46" s="431"/>
      <c r="K46" s="431"/>
      <c r="L46" s="431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546">
        <v>39101</v>
      </c>
      <c r="AG46" s="570"/>
      <c r="AH46" s="571"/>
      <c r="AI46" s="370"/>
    </row>
    <row r="47" spans="2:35" s="166" customFormat="1" ht="30" customHeight="1" x14ac:dyDescent="0.2">
      <c r="B47" s="430">
        <v>7</v>
      </c>
      <c r="C47" s="341" t="s">
        <v>106</v>
      </c>
      <c r="D47" s="180" t="s">
        <v>238</v>
      </c>
      <c r="E47" s="431">
        <v>295.31</v>
      </c>
      <c r="F47" s="330">
        <v>4444.58</v>
      </c>
      <c r="G47" s="431">
        <v>9</v>
      </c>
      <c r="H47" s="431">
        <f>G47</f>
        <v>9</v>
      </c>
      <c r="I47" s="431">
        <v>0</v>
      </c>
      <c r="J47" s="431">
        <v>0</v>
      </c>
      <c r="K47" s="431"/>
      <c r="L47" s="431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546">
        <v>39470</v>
      </c>
      <c r="AG47" s="570"/>
      <c r="AH47" s="571"/>
      <c r="AI47" s="370"/>
    </row>
    <row r="48" spans="2:35" s="166" customFormat="1" ht="33" customHeight="1" x14ac:dyDescent="0.2">
      <c r="B48" s="430">
        <v>8</v>
      </c>
      <c r="C48" s="341" t="s">
        <v>210</v>
      </c>
      <c r="D48" s="225" t="s">
        <v>108</v>
      </c>
      <c r="E48" s="431">
        <v>393.12</v>
      </c>
      <c r="F48" s="330">
        <v>5896.78</v>
      </c>
      <c r="G48" s="431"/>
      <c r="H48" s="431"/>
      <c r="I48" s="431"/>
      <c r="J48" s="431"/>
      <c r="K48" s="431"/>
      <c r="L48" s="431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546">
        <v>38806</v>
      </c>
      <c r="AG48" s="570"/>
      <c r="AH48" s="571"/>
      <c r="AI48" s="370"/>
    </row>
    <row r="49" spans="2:35" s="166" customFormat="1" ht="34.5" customHeight="1" x14ac:dyDescent="0.2">
      <c r="B49" s="430">
        <v>9</v>
      </c>
      <c r="C49" s="341" t="s">
        <v>184</v>
      </c>
      <c r="D49" s="180" t="s">
        <v>185</v>
      </c>
      <c r="E49" s="431">
        <v>369.45</v>
      </c>
      <c r="F49" s="330">
        <v>5541.68</v>
      </c>
      <c r="G49" s="431"/>
      <c r="H49" s="431"/>
      <c r="I49" s="431"/>
      <c r="J49" s="431"/>
      <c r="K49" s="431"/>
      <c r="L49" s="431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546">
        <v>39381</v>
      </c>
      <c r="AG49" s="570"/>
      <c r="AH49" s="571"/>
      <c r="AI49" s="370"/>
    </row>
    <row r="50" spans="2:35" s="166" customFormat="1" ht="35.25" customHeight="1" x14ac:dyDescent="0.2">
      <c r="B50" s="430">
        <v>10</v>
      </c>
      <c r="C50" s="341" t="s">
        <v>211</v>
      </c>
      <c r="D50" s="180" t="s">
        <v>109</v>
      </c>
      <c r="E50" s="431">
        <v>505.48</v>
      </c>
      <c r="F50" s="330">
        <v>7582.18</v>
      </c>
      <c r="G50" s="431">
        <v>7</v>
      </c>
      <c r="H50" s="431">
        <f>G50</f>
        <v>7</v>
      </c>
      <c r="I50" s="431">
        <v>0</v>
      </c>
      <c r="J50" s="431">
        <v>0</v>
      </c>
      <c r="K50" s="431">
        <v>0</v>
      </c>
      <c r="L50" s="431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/>
      <c r="AD50" s="330">
        <f t="shared" si="61"/>
        <v>981.38</v>
      </c>
      <c r="AE50" s="330">
        <f t="shared" si="63"/>
        <v>6600.8</v>
      </c>
      <c r="AF50" s="548">
        <v>40223</v>
      </c>
      <c r="AG50" s="570"/>
      <c r="AH50" s="571"/>
      <c r="AI50" s="370"/>
    </row>
    <row r="51" spans="2:35" s="166" customFormat="1" ht="36.6" customHeight="1" x14ac:dyDescent="0.2">
      <c r="B51" s="430"/>
      <c r="C51" s="433" t="s">
        <v>248</v>
      </c>
      <c r="D51" s="180"/>
      <c r="E51" s="431"/>
      <c r="F51" s="330"/>
      <c r="G51" s="431"/>
      <c r="H51" s="431"/>
      <c r="I51" s="431"/>
      <c r="J51" s="431"/>
      <c r="K51" s="431"/>
      <c r="L51" s="431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548"/>
      <c r="AG51" s="570"/>
      <c r="AH51" s="571"/>
      <c r="AI51" s="370"/>
    </row>
    <row r="52" spans="2:35" s="166" customFormat="1" ht="33.75" customHeight="1" x14ac:dyDescent="0.2">
      <c r="B52" s="430">
        <v>11</v>
      </c>
      <c r="C52" s="341" t="s">
        <v>212</v>
      </c>
      <c r="D52" s="180" t="s">
        <v>110</v>
      </c>
      <c r="E52" s="431">
        <v>571.69000000000005</v>
      </c>
      <c r="F52" s="330">
        <v>8575.4</v>
      </c>
      <c r="G52" s="431">
        <v>7</v>
      </c>
      <c r="H52" s="431">
        <f>G52</f>
        <v>7</v>
      </c>
      <c r="I52" s="431">
        <v>0</v>
      </c>
      <c r="J52" s="431">
        <v>0</v>
      </c>
      <c r="K52" s="431">
        <v>5480</v>
      </c>
      <c r="L52" s="431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546">
        <v>39195</v>
      </c>
      <c r="AG52" s="570"/>
      <c r="AH52" s="571"/>
      <c r="AI52" s="370"/>
    </row>
    <row r="53" spans="2:35" s="166" customFormat="1" ht="33" customHeight="1" x14ac:dyDescent="0.2">
      <c r="B53" s="430">
        <v>12</v>
      </c>
      <c r="C53" s="341" t="s">
        <v>66</v>
      </c>
      <c r="D53" s="225" t="s">
        <v>67</v>
      </c>
      <c r="E53" s="431">
        <v>369.45</v>
      </c>
      <c r="F53" s="330">
        <v>5541.68</v>
      </c>
      <c r="G53" s="431">
        <v>7</v>
      </c>
      <c r="H53" s="431">
        <f>G53</f>
        <v>7</v>
      </c>
      <c r="I53" s="431">
        <v>0</v>
      </c>
      <c r="J53" s="431">
        <v>0</v>
      </c>
      <c r="K53" s="431"/>
      <c r="L53" s="431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546">
        <v>39411</v>
      </c>
      <c r="AG53" s="570"/>
      <c r="AH53" s="571"/>
      <c r="AI53" s="370"/>
    </row>
    <row r="54" spans="2:35" s="166" customFormat="1" ht="32.25" customHeight="1" x14ac:dyDescent="0.2">
      <c r="B54" s="430">
        <v>13</v>
      </c>
      <c r="C54" s="341" t="s">
        <v>111</v>
      </c>
      <c r="D54" s="180" t="s">
        <v>112</v>
      </c>
      <c r="E54" s="431">
        <v>449.79</v>
      </c>
      <c r="F54" s="330">
        <v>6746.9</v>
      </c>
      <c r="G54" s="431">
        <v>9</v>
      </c>
      <c r="H54" s="431">
        <f>G54</f>
        <v>9</v>
      </c>
      <c r="I54" s="431">
        <v>0</v>
      </c>
      <c r="J54" s="431">
        <v>0</v>
      </c>
      <c r="K54" s="431"/>
      <c r="L54" s="431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546">
        <v>39438</v>
      </c>
      <c r="AG54" s="570"/>
      <c r="AH54" s="571"/>
      <c r="AI54" s="370"/>
    </row>
    <row r="55" spans="2:35" s="166" customFormat="1" ht="32.25" customHeight="1" x14ac:dyDescent="0.2">
      <c r="B55" s="430">
        <v>14</v>
      </c>
      <c r="C55" s="341" t="s">
        <v>213</v>
      </c>
      <c r="D55" s="180" t="s">
        <v>239</v>
      </c>
      <c r="E55" s="431">
        <v>308.04000000000002</v>
      </c>
      <c r="F55" s="330">
        <v>4620.54</v>
      </c>
      <c r="G55" s="431">
        <v>9</v>
      </c>
      <c r="H55" s="431">
        <f>G55</f>
        <v>9</v>
      </c>
      <c r="I55" s="431">
        <v>0</v>
      </c>
      <c r="J55" s="431">
        <v>0</v>
      </c>
      <c r="K55" s="431"/>
      <c r="L55" s="431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60">
        <f t="shared" si="66"/>
        <v>4220.67</v>
      </c>
      <c r="AF55" s="546">
        <v>41416</v>
      </c>
      <c r="AG55" s="570"/>
      <c r="AH55" s="571"/>
      <c r="AI55" s="370"/>
    </row>
    <row r="56" spans="2:35" s="166" customFormat="1" ht="33" customHeight="1" x14ac:dyDescent="0.2">
      <c r="B56" s="430">
        <v>15</v>
      </c>
      <c r="C56" s="341" t="s">
        <v>113</v>
      </c>
      <c r="D56" s="180" t="s">
        <v>112</v>
      </c>
      <c r="E56" s="431">
        <v>449.79</v>
      </c>
      <c r="F56" s="330">
        <v>6746.9</v>
      </c>
      <c r="G56" s="431">
        <v>9</v>
      </c>
      <c r="H56" s="431">
        <f>G56</f>
        <v>9</v>
      </c>
      <c r="I56" s="431">
        <v>0</v>
      </c>
      <c r="J56" s="431">
        <v>0</v>
      </c>
      <c r="K56" s="431"/>
      <c r="L56" s="431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546">
        <v>40460</v>
      </c>
      <c r="AG56" s="570"/>
      <c r="AH56" s="571"/>
      <c r="AI56" s="370"/>
    </row>
    <row r="57" spans="2:35" s="166" customFormat="1" ht="36.75" customHeight="1" x14ac:dyDescent="0.2">
      <c r="B57" s="430">
        <v>16</v>
      </c>
      <c r="C57" s="341" t="s">
        <v>240</v>
      </c>
      <c r="D57" s="180" t="s">
        <v>112</v>
      </c>
      <c r="E57" s="431">
        <v>449.79</v>
      </c>
      <c r="F57" s="330">
        <v>6746.9</v>
      </c>
      <c r="G57" s="431"/>
      <c r="H57" s="431"/>
      <c r="I57" s="431"/>
      <c r="J57" s="431"/>
      <c r="K57" s="431"/>
      <c r="L57" s="431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546">
        <v>38857</v>
      </c>
      <c r="AG57" s="570"/>
      <c r="AH57" s="571"/>
      <c r="AI57" s="370"/>
    </row>
    <row r="58" spans="2:35" s="166" customFormat="1" ht="37.5" customHeight="1" x14ac:dyDescent="0.2">
      <c r="B58" s="430">
        <v>17</v>
      </c>
      <c r="C58" s="341" t="s">
        <v>221</v>
      </c>
      <c r="D58" s="180" t="s">
        <v>241</v>
      </c>
      <c r="E58" s="431">
        <v>393.12</v>
      </c>
      <c r="F58" s="330">
        <v>5896.78</v>
      </c>
      <c r="G58" s="431">
        <v>9</v>
      </c>
      <c r="H58" s="431">
        <f>G58</f>
        <v>9</v>
      </c>
      <c r="I58" s="431">
        <v>0</v>
      </c>
      <c r="J58" s="431">
        <v>0</v>
      </c>
      <c r="K58" s="431"/>
      <c r="L58" s="431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546">
        <v>41556</v>
      </c>
      <c r="AG58" s="570"/>
      <c r="AH58" s="571"/>
      <c r="AI58" s="370"/>
    </row>
    <row r="59" spans="2:35" s="166" customFormat="1" ht="8.4499999999999993" hidden="1" customHeight="1" x14ac:dyDescent="0.2"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346"/>
      <c r="AG59" s="434"/>
      <c r="AH59" s="434"/>
      <c r="AI59" s="370"/>
    </row>
    <row r="60" spans="2:35" s="166" customFormat="1" ht="21" hidden="1" customHeight="1" x14ac:dyDescent="0.2"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346"/>
      <c r="AG60" s="434"/>
      <c r="AH60" s="434"/>
      <c r="AI60" s="370"/>
    </row>
    <row r="61" spans="2:35" s="166" customFormat="1" ht="44.25" customHeight="1" x14ac:dyDescent="0.2"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346"/>
      <c r="AG61" s="436"/>
      <c r="AH61" s="437"/>
      <c r="AI61" s="370"/>
    </row>
    <row r="62" spans="2:35" s="166" customFormat="1" ht="21" customHeight="1" x14ac:dyDescent="0.2"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346"/>
      <c r="AG62" s="436"/>
      <c r="AH62" s="437"/>
      <c r="AI62" s="370"/>
    </row>
    <row r="63" spans="2:35" s="166" customFormat="1" ht="42" customHeight="1" x14ac:dyDescent="0.2">
      <c r="B63" s="430"/>
      <c r="C63" s="428" t="s">
        <v>71</v>
      </c>
      <c r="D63" s="225"/>
      <c r="E63" s="431"/>
      <c r="F63" s="330"/>
      <c r="G63" s="431">
        <v>5</v>
      </c>
      <c r="H63" s="431">
        <f>G63</f>
        <v>5</v>
      </c>
      <c r="I63" s="431">
        <v>0</v>
      </c>
      <c r="J63" s="431">
        <v>0</v>
      </c>
      <c r="K63" s="431"/>
      <c r="L63" s="431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570"/>
      <c r="AH63" s="571"/>
      <c r="AI63" s="370"/>
    </row>
    <row r="64" spans="2:35" s="166" customFormat="1" ht="47.25" customHeight="1" x14ac:dyDescent="0.2">
      <c r="B64" s="430">
        <v>18</v>
      </c>
      <c r="C64" s="341" t="s">
        <v>204</v>
      </c>
      <c r="D64" s="230" t="s">
        <v>72</v>
      </c>
      <c r="E64" s="431">
        <v>571.69000000000005</v>
      </c>
      <c r="F64" s="330">
        <v>8575.4</v>
      </c>
      <c r="G64" s="431">
        <v>6</v>
      </c>
      <c r="H64" s="431">
        <f>G64</f>
        <v>6</v>
      </c>
      <c r="I64" s="431">
        <v>0</v>
      </c>
      <c r="J64" s="431">
        <v>0</v>
      </c>
      <c r="K64" s="431"/>
      <c r="L64" s="431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546">
        <v>39314</v>
      </c>
      <c r="AG64" s="570"/>
      <c r="AH64" s="571"/>
      <c r="AI64" s="370"/>
    </row>
    <row r="65" spans="1:35" s="166" customFormat="1" ht="55.15" customHeight="1" x14ac:dyDescent="0.2">
      <c r="B65" s="430">
        <v>19</v>
      </c>
      <c r="C65" s="341" t="s">
        <v>73</v>
      </c>
      <c r="D65" s="230" t="s">
        <v>67</v>
      </c>
      <c r="E65" s="431">
        <v>360.54</v>
      </c>
      <c r="F65" s="435">
        <v>5408.12</v>
      </c>
      <c r="G65" s="431">
        <v>7</v>
      </c>
      <c r="H65" s="431">
        <f>G65</f>
        <v>7</v>
      </c>
      <c r="I65" s="431">
        <v>0</v>
      </c>
      <c r="J65" s="431">
        <v>0</v>
      </c>
      <c r="K65" s="431"/>
      <c r="L65" s="431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546">
        <v>39071</v>
      </c>
      <c r="AG65" s="570"/>
      <c r="AH65" s="571"/>
      <c r="AI65" s="370"/>
    </row>
    <row r="66" spans="1:35" s="166" customFormat="1" ht="39" customHeight="1" x14ac:dyDescent="0.2">
      <c r="B66" s="430"/>
      <c r="C66" s="428" t="s">
        <v>74</v>
      </c>
      <c r="D66" s="225"/>
      <c r="E66" s="431"/>
      <c r="F66" s="330"/>
      <c r="G66" s="431">
        <v>8</v>
      </c>
      <c r="H66" s="431">
        <f>G66</f>
        <v>8</v>
      </c>
      <c r="I66" s="431">
        <v>0</v>
      </c>
      <c r="J66" s="431">
        <v>0</v>
      </c>
      <c r="K66" s="431"/>
      <c r="L66" s="431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548"/>
      <c r="AG66" s="570"/>
      <c r="AH66" s="571"/>
      <c r="AI66" s="370"/>
    </row>
    <row r="67" spans="1:35" s="166" customFormat="1" ht="30.6" customHeight="1" x14ac:dyDescent="0.2">
      <c r="B67" s="430">
        <v>20</v>
      </c>
      <c r="C67" s="180" t="s">
        <v>75</v>
      </c>
      <c r="D67" s="230" t="s">
        <v>76</v>
      </c>
      <c r="E67" s="431">
        <v>378.49</v>
      </c>
      <c r="F67" s="435">
        <v>5677.36</v>
      </c>
      <c r="G67" s="431">
        <v>7</v>
      </c>
      <c r="H67" s="431">
        <f t="shared" ref="H67" si="71">G67</f>
        <v>7</v>
      </c>
      <c r="I67" s="431">
        <v>0</v>
      </c>
      <c r="J67" s="431">
        <v>0</v>
      </c>
      <c r="K67" s="431"/>
      <c r="L67" s="431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546">
        <v>39373</v>
      </c>
      <c r="AG67" s="570"/>
      <c r="AH67" s="571"/>
      <c r="AI67" s="370"/>
    </row>
    <row r="68" spans="1:35" s="166" customFormat="1" ht="43.9" customHeight="1" x14ac:dyDescent="0.2">
      <c r="B68" s="430"/>
      <c r="C68" s="443" t="s">
        <v>77</v>
      </c>
      <c r="D68" s="225"/>
      <c r="E68" s="431"/>
      <c r="F68" s="330"/>
      <c r="G68" s="431">
        <v>0</v>
      </c>
      <c r="H68" s="431">
        <f>G68</f>
        <v>0</v>
      </c>
      <c r="I68" s="431">
        <v>0</v>
      </c>
      <c r="J68" s="431">
        <v>0</v>
      </c>
      <c r="K68" s="431"/>
      <c r="L68" s="431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548"/>
      <c r="AG68" s="570"/>
      <c r="AH68" s="571"/>
      <c r="AI68" s="370"/>
    </row>
    <row r="69" spans="1:35" s="166" customFormat="1" ht="30.75" customHeight="1" x14ac:dyDescent="0.2">
      <c r="B69" s="430">
        <v>21</v>
      </c>
      <c r="C69" s="341" t="s">
        <v>78</v>
      </c>
      <c r="D69" s="444" t="s">
        <v>79</v>
      </c>
      <c r="E69" s="431">
        <v>316.02</v>
      </c>
      <c r="F69" s="435">
        <v>4740.32</v>
      </c>
      <c r="G69" s="431">
        <v>0</v>
      </c>
      <c r="H69" s="431">
        <f>G69</f>
        <v>0</v>
      </c>
      <c r="I69" s="431">
        <v>0</v>
      </c>
      <c r="J69" s="431">
        <v>0</v>
      </c>
      <c r="K69" s="431"/>
      <c r="L69" s="431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546">
        <v>39446</v>
      </c>
      <c r="AG69" s="570"/>
      <c r="AH69" s="571"/>
      <c r="AI69" s="370"/>
    </row>
    <row r="70" spans="1:35" s="166" customFormat="1" ht="31.5" customHeight="1" x14ac:dyDescent="0.2">
      <c r="B70" s="430"/>
      <c r="C70" s="428" t="s">
        <v>80</v>
      </c>
      <c r="D70" s="225"/>
      <c r="E70" s="431"/>
      <c r="F70" s="330"/>
      <c r="G70" s="431">
        <v>0</v>
      </c>
      <c r="H70" s="431">
        <f>G70</f>
        <v>0</v>
      </c>
      <c r="I70" s="431">
        <v>0</v>
      </c>
      <c r="J70" s="431">
        <v>0</v>
      </c>
      <c r="K70" s="431"/>
      <c r="L70" s="431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548"/>
      <c r="AG70" s="570"/>
      <c r="AH70" s="571"/>
      <c r="AI70" s="370"/>
    </row>
    <row r="71" spans="1:35" s="166" customFormat="1" ht="28.5" customHeight="1" x14ac:dyDescent="0.2">
      <c r="B71" s="430">
        <v>22</v>
      </c>
      <c r="C71" s="341" t="s">
        <v>205</v>
      </c>
      <c r="D71" s="225" t="s">
        <v>81</v>
      </c>
      <c r="E71" s="431">
        <v>393.12</v>
      </c>
      <c r="F71" s="330">
        <v>5896.78</v>
      </c>
      <c r="G71" s="431"/>
      <c r="H71" s="431"/>
      <c r="I71" s="431"/>
      <c r="J71" s="431"/>
      <c r="K71" s="431"/>
      <c r="L71" s="431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548">
        <v>39934</v>
      </c>
      <c r="AG71" s="570"/>
      <c r="AH71" s="571"/>
      <c r="AI71" s="370"/>
    </row>
    <row r="72" spans="1:35" s="166" customFormat="1" ht="31.5" customHeight="1" x14ac:dyDescent="0.2">
      <c r="B72" s="430">
        <v>23</v>
      </c>
      <c r="C72" s="341" t="s">
        <v>206</v>
      </c>
      <c r="D72" s="225" t="s">
        <v>67</v>
      </c>
      <c r="E72" s="431">
        <v>235.43</v>
      </c>
      <c r="F72" s="330">
        <v>3531.39</v>
      </c>
      <c r="G72" s="431">
        <v>0</v>
      </c>
      <c r="H72" s="431">
        <f t="shared" ref="H72:H78" si="95">G72</f>
        <v>0</v>
      </c>
      <c r="I72" s="431">
        <v>0</v>
      </c>
      <c r="J72" s="431">
        <v>0</v>
      </c>
      <c r="K72" s="431">
        <v>2</v>
      </c>
      <c r="L72" s="431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548">
        <v>39497</v>
      </c>
      <c r="AG72" s="570"/>
      <c r="AH72" s="571"/>
      <c r="AI72" s="370"/>
    </row>
    <row r="73" spans="1:35" s="166" customFormat="1" ht="32.25" customHeight="1" x14ac:dyDescent="0.2">
      <c r="B73" s="430">
        <v>24</v>
      </c>
      <c r="C73" s="341" t="s">
        <v>82</v>
      </c>
      <c r="D73" s="225" t="s">
        <v>83</v>
      </c>
      <c r="E73" s="431">
        <v>322.10000000000002</v>
      </c>
      <c r="F73" s="330">
        <v>4831.4799999999996</v>
      </c>
      <c r="G73" s="431">
        <v>9</v>
      </c>
      <c r="H73" s="431">
        <f t="shared" si="95"/>
        <v>9</v>
      </c>
      <c r="I73" s="431">
        <v>0</v>
      </c>
      <c r="J73" s="431">
        <v>0</v>
      </c>
      <c r="K73" s="431"/>
      <c r="L73" s="431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546">
        <v>40495</v>
      </c>
      <c r="AG73" s="570"/>
      <c r="AH73" s="571"/>
      <c r="AI73" s="370"/>
    </row>
    <row r="74" spans="1:35" s="166" customFormat="1" ht="31.5" customHeight="1" x14ac:dyDescent="0.2">
      <c r="B74" s="430">
        <v>25</v>
      </c>
      <c r="C74" s="341" t="s">
        <v>84</v>
      </c>
      <c r="D74" s="180" t="s">
        <v>85</v>
      </c>
      <c r="E74" s="431">
        <v>364.07</v>
      </c>
      <c r="F74" s="330">
        <v>5461.12</v>
      </c>
      <c r="G74" s="431">
        <v>0</v>
      </c>
      <c r="H74" s="431">
        <f t="shared" si="95"/>
        <v>0</v>
      </c>
      <c r="I74" s="431">
        <v>0</v>
      </c>
      <c r="J74" s="431">
        <v>0</v>
      </c>
      <c r="K74" s="431"/>
      <c r="L74" s="431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546">
        <v>39918</v>
      </c>
      <c r="AG74" s="570"/>
      <c r="AH74" s="571"/>
      <c r="AI74" s="370"/>
    </row>
    <row r="75" spans="1:35" s="166" customFormat="1" ht="34.5" customHeight="1" x14ac:dyDescent="0.2">
      <c r="B75" s="430">
        <v>26</v>
      </c>
      <c r="C75" s="341" t="s">
        <v>86</v>
      </c>
      <c r="D75" s="225" t="s">
        <v>87</v>
      </c>
      <c r="E75" s="431">
        <v>240.16</v>
      </c>
      <c r="F75" s="330">
        <v>3602.41</v>
      </c>
      <c r="G75" s="431">
        <v>0</v>
      </c>
      <c r="H75" s="431">
        <f t="shared" si="95"/>
        <v>0</v>
      </c>
      <c r="I75" s="431">
        <v>0</v>
      </c>
      <c r="J75" s="431">
        <v>0</v>
      </c>
      <c r="K75" s="431">
        <v>0</v>
      </c>
      <c r="L75" s="431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546">
        <v>39527</v>
      </c>
      <c r="AG75" s="570"/>
      <c r="AH75" s="571"/>
      <c r="AI75" s="370"/>
    </row>
    <row r="76" spans="1:35" s="166" customFormat="1" ht="34.5" customHeight="1" x14ac:dyDescent="0.2">
      <c r="B76" s="430">
        <v>27</v>
      </c>
      <c r="C76" s="341" t="s">
        <v>207</v>
      </c>
      <c r="D76" s="180" t="s">
        <v>89</v>
      </c>
      <c r="E76" s="431">
        <v>148.4</v>
      </c>
      <c r="F76" s="330">
        <v>2226</v>
      </c>
      <c r="G76" s="431">
        <v>0</v>
      </c>
      <c r="H76" s="431">
        <f t="shared" si="95"/>
        <v>0</v>
      </c>
      <c r="I76" s="431">
        <v>0</v>
      </c>
      <c r="J76" s="431">
        <v>0</v>
      </c>
      <c r="K76" s="431"/>
      <c r="L76" s="431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548">
        <v>39837</v>
      </c>
      <c r="AG76" s="570"/>
      <c r="AH76" s="571"/>
      <c r="AI76" s="370"/>
    </row>
    <row r="77" spans="1:35" s="166" customFormat="1" ht="36" customHeight="1" x14ac:dyDescent="0.2">
      <c r="B77" s="430">
        <v>28</v>
      </c>
      <c r="C77" s="341" t="s">
        <v>220</v>
      </c>
      <c r="D77" s="180" t="s">
        <v>89</v>
      </c>
      <c r="E77" s="431">
        <v>180.69</v>
      </c>
      <c r="F77" s="330">
        <v>2710.42</v>
      </c>
      <c r="G77" s="431">
        <v>7</v>
      </c>
      <c r="H77" s="431">
        <f t="shared" si="95"/>
        <v>7</v>
      </c>
      <c r="I77" s="431">
        <v>0</v>
      </c>
      <c r="J77" s="431">
        <v>0</v>
      </c>
      <c r="K77" s="431"/>
      <c r="L77" s="431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548">
        <v>39845</v>
      </c>
      <c r="AG77" s="570"/>
      <c r="AH77" s="571"/>
      <c r="AI77" s="370"/>
    </row>
    <row r="78" spans="1:35" s="166" customFormat="1" ht="36" customHeight="1" x14ac:dyDescent="0.2">
      <c r="B78" s="430">
        <v>29</v>
      </c>
      <c r="C78" s="341" t="s">
        <v>90</v>
      </c>
      <c r="D78" s="180" t="s">
        <v>91</v>
      </c>
      <c r="E78" s="431">
        <v>350.01</v>
      </c>
      <c r="F78" s="330">
        <v>5250.18</v>
      </c>
      <c r="G78" s="431">
        <v>1</v>
      </c>
      <c r="H78" s="431">
        <f t="shared" si="95"/>
        <v>1</v>
      </c>
      <c r="I78" s="431">
        <v>0</v>
      </c>
      <c r="J78" s="431">
        <v>0</v>
      </c>
      <c r="K78" s="431"/>
      <c r="L78" s="431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548">
        <v>39985</v>
      </c>
      <c r="AG78" s="570"/>
      <c r="AH78" s="571"/>
      <c r="AI78" s="370"/>
    </row>
    <row r="79" spans="1:35" s="166" customFormat="1" ht="34.15" customHeight="1" thickBot="1" x14ac:dyDescent="0.25">
      <c r="B79" s="371"/>
      <c r="C79" s="438" t="s">
        <v>60</v>
      </c>
      <c r="D79" s="438"/>
      <c r="E79" s="439"/>
      <c r="F79" s="440">
        <f>F39+F40+F42+F43+F45+F46+F47+F48+F49+F50+F52+F53+F54+F55+F56+F57+F58+F64+F65+F67+F69+F71+F72+F73+F74+F75+F76+F77+F78</f>
        <v>193409.58</v>
      </c>
      <c r="G79" s="439">
        <f>SUM(G39:G78)</f>
        <v>126</v>
      </c>
      <c r="H79" s="439">
        <f>SUM(H39:H78)</f>
        <v>126</v>
      </c>
      <c r="I79" s="439">
        <f>SUM(I39:I78)</f>
        <v>0</v>
      </c>
      <c r="J79" s="439">
        <f>SUM(J39:J78)</f>
        <v>0</v>
      </c>
      <c r="K79" s="439">
        <f>SUM(K39:K78)</f>
        <v>5483</v>
      </c>
      <c r="L79" s="439"/>
      <c r="M79" s="440">
        <f>M39+M40+M42+M43+M45+M46+M47+M48+M49+M50+M52+M53+M54+M55+M56+M57+M58+M64+M65+M67+M69+M71+M72+M73+M74+M75+M76+M77+M78</f>
        <v>193409.58</v>
      </c>
      <c r="N79" s="439">
        <f t="shared" ref="N79:Y79" si="96">SUM(N39:N78)</f>
        <v>0</v>
      </c>
      <c r="O79" s="439">
        <f t="shared" si="96"/>
        <v>0</v>
      </c>
      <c r="P79" s="439">
        <f t="shared" si="96"/>
        <v>192397.68</v>
      </c>
      <c r="Q79" s="439" t="e">
        <f t="shared" si="96"/>
        <v>#N/A</v>
      </c>
      <c r="R79" s="439" t="e">
        <f t="shared" si="96"/>
        <v>#N/A</v>
      </c>
      <c r="S79" s="439" t="e">
        <f t="shared" si="96"/>
        <v>#N/A</v>
      </c>
      <c r="T79" s="439" t="e">
        <f t="shared" si="96"/>
        <v>#N/A</v>
      </c>
      <c r="U79" s="439" t="e">
        <f t="shared" si="96"/>
        <v>#N/A</v>
      </c>
      <c r="V79" s="439" t="e">
        <f t="shared" si="96"/>
        <v>#N/A</v>
      </c>
      <c r="W79" s="439" t="e">
        <f t="shared" si="96"/>
        <v>#N/A</v>
      </c>
      <c r="X79" s="439" t="e">
        <f t="shared" si="96"/>
        <v>#N/A</v>
      </c>
      <c r="Y79" s="439">
        <f t="shared" si="96"/>
        <v>0</v>
      </c>
      <c r="Z79" s="439"/>
      <c r="AA79" s="440">
        <f>AA39+AA40+AA42+AA43+AA45+AA46+AA47+AA48+AA49+AA50+AA52+AA53+AA54+AA55+AA56+AA57+AA58+AA64+AA65+AA67+AA69+AA71+AA72+AA73+AA74+AA75+AA76+AA77+AA78</f>
        <v>24591.910000000003</v>
      </c>
      <c r="AB79" s="439">
        <f t="shared" ref="AB79:AD79" si="97">AB39+AB40+AB42+AB43+AB45+AB46+AB47+AB48+AB49+AB50+AB52+AB53+AB54+AB55+AB56+AB57+AB58+AB64+AB65+AB67+AB69+AB71+AB72+AB73+AB74+AB75+AB76+AB77+AB78</f>
        <v>0</v>
      </c>
      <c r="AC79" s="439">
        <f t="shared" si="97"/>
        <v>0</v>
      </c>
      <c r="AD79" s="440">
        <f t="shared" si="97"/>
        <v>24591.910000000003</v>
      </c>
      <c r="AE79" s="441">
        <f>AE39+AE40+AE42+AE43+AE45+AE46+AE47+AE48+AE49+AE50+AE52+AE53+AE54+AE55+AE56+AE57+AE58+AE64+AE65+AE67+AE69+AE71+AE72+AE73+AE74+AE75+AE76+AE77+AE78</f>
        <v>168817.66999999998</v>
      </c>
      <c r="AF79" s="442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467"/>
      <c r="C101" s="468"/>
      <c r="D101" s="470" t="s">
        <v>1</v>
      </c>
      <c r="E101" s="470" t="s">
        <v>2</v>
      </c>
      <c r="F101" s="609" t="s">
        <v>3</v>
      </c>
      <c r="G101" s="610"/>
      <c r="H101" s="610"/>
      <c r="I101" s="610"/>
      <c r="J101" s="610"/>
      <c r="K101" s="610"/>
      <c r="L101" s="610"/>
      <c r="M101" s="611"/>
      <c r="N101" s="469"/>
      <c r="O101" s="470" t="s">
        <v>4</v>
      </c>
      <c r="P101" s="471"/>
      <c r="Q101" s="609" t="s">
        <v>5</v>
      </c>
      <c r="R101" s="610"/>
      <c r="S101" s="610"/>
      <c r="T101" s="610"/>
      <c r="U101" s="610"/>
      <c r="V101" s="611"/>
      <c r="W101" s="470" t="s">
        <v>6</v>
      </c>
      <c r="X101" s="470" t="s">
        <v>7</v>
      </c>
      <c r="Y101" s="469"/>
      <c r="Z101" s="470" t="s">
        <v>8</v>
      </c>
      <c r="AA101" s="609" t="s">
        <v>9</v>
      </c>
      <c r="AB101" s="610"/>
      <c r="AC101" s="610"/>
      <c r="AD101" s="611"/>
      <c r="AE101" s="481" t="s">
        <v>10</v>
      </c>
      <c r="AF101" s="556" t="s">
        <v>250</v>
      </c>
      <c r="AG101" s="564" t="s">
        <v>35</v>
      </c>
      <c r="AH101" s="564"/>
      <c r="AI101" s="376"/>
    </row>
    <row r="102" spans="1:36" s="166" customFormat="1" ht="24.75" customHeight="1" x14ac:dyDescent="0.2">
      <c r="B102" s="472" t="s">
        <v>230</v>
      </c>
      <c r="C102" s="473" t="s">
        <v>12</v>
      </c>
      <c r="D102" s="482" t="s">
        <v>13</v>
      </c>
      <c r="E102" s="476" t="s">
        <v>14</v>
      </c>
      <c r="F102" s="474" t="s">
        <v>2</v>
      </c>
      <c r="G102" s="474" t="s">
        <v>15</v>
      </c>
      <c r="H102" s="474" t="s">
        <v>15</v>
      </c>
      <c r="I102" s="474" t="s">
        <v>16</v>
      </c>
      <c r="J102" s="474" t="s">
        <v>4</v>
      </c>
      <c r="K102" s="474" t="s">
        <v>17</v>
      </c>
      <c r="L102" s="474" t="s">
        <v>17</v>
      </c>
      <c r="M102" s="474" t="s">
        <v>18</v>
      </c>
      <c r="N102" s="475"/>
      <c r="O102" s="476" t="s">
        <v>19</v>
      </c>
      <c r="P102" s="477" t="s">
        <v>20</v>
      </c>
      <c r="Q102" s="477" t="s">
        <v>21</v>
      </c>
      <c r="R102" s="477" t="s">
        <v>22</v>
      </c>
      <c r="S102" s="477" t="s">
        <v>23</v>
      </c>
      <c r="T102" s="477" t="s">
        <v>24</v>
      </c>
      <c r="U102" s="477" t="s">
        <v>25</v>
      </c>
      <c r="V102" s="477" t="s">
        <v>7</v>
      </c>
      <c r="W102" s="476" t="s">
        <v>26</v>
      </c>
      <c r="X102" s="476" t="s">
        <v>27</v>
      </c>
      <c r="Y102" s="475"/>
      <c r="Z102" s="476" t="s">
        <v>28</v>
      </c>
      <c r="AA102" s="474" t="s">
        <v>29</v>
      </c>
      <c r="AB102" s="474" t="s">
        <v>30</v>
      </c>
      <c r="AC102" s="474" t="s">
        <v>183</v>
      </c>
      <c r="AD102" s="474" t="s">
        <v>33</v>
      </c>
      <c r="AE102" s="483" t="s">
        <v>34</v>
      </c>
      <c r="AF102" s="556"/>
      <c r="AG102" s="564"/>
      <c r="AH102" s="564"/>
      <c r="AI102" s="382"/>
    </row>
    <row r="103" spans="1:36" s="166" customFormat="1" ht="16.5" customHeight="1" x14ac:dyDescent="0.2">
      <c r="B103" s="472"/>
      <c r="C103" s="476"/>
      <c r="D103" s="476"/>
      <c r="E103" s="476"/>
      <c r="F103" s="476" t="s">
        <v>36</v>
      </c>
      <c r="G103" s="476" t="s">
        <v>37</v>
      </c>
      <c r="H103" s="476" t="s">
        <v>38</v>
      </c>
      <c r="I103" s="476"/>
      <c r="J103" s="476" t="s">
        <v>19</v>
      </c>
      <c r="K103" s="476" t="s">
        <v>39</v>
      </c>
      <c r="L103" s="476" t="s">
        <v>40</v>
      </c>
      <c r="M103" s="476" t="s">
        <v>41</v>
      </c>
      <c r="N103" s="475"/>
      <c r="O103" s="476" t="s">
        <v>42</v>
      </c>
      <c r="P103" s="474" t="s">
        <v>43</v>
      </c>
      <c r="Q103" s="474" t="s">
        <v>44</v>
      </c>
      <c r="R103" s="474" t="s">
        <v>45</v>
      </c>
      <c r="S103" s="474" t="s">
        <v>45</v>
      </c>
      <c r="T103" s="474" t="s">
        <v>46</v>
      </c>
      <c r="U103" s="474" t="s">
        <v>47</v>
      </c>
      <c r="V103" s="474" t="s">
        <v>48</v>
      </c>
      <c r="W103" s="476" t="s">
        <v>49</v>
      </c>
      <c r="X103" s="478" t="s">
        <v>50</v>
      </c>
      <c r="Y103" s="479"/>
      <c r="Z103" s="476" t="s">
        <v>51</v>
      </c>
      <c r="AA103" s="476"/>
      <c r="AB103" s="480"/>
      <c r="AC103" s="476"/>
      <c r="AD103" s="476" t="s">
        <v>54</v>
      </c>
      <c r="AE103" s="483" t="s">
        <v>55</v>
      </c>
      <c r="AF103" s="557"/>
      <c r="AG103" s="484"/>
      <c r="AH103" s="485"/>
      <c r="AI103" s="377"/>
    </row>
    <row r="104" spans="1:36" s="166" customFormat="1" ht="26.45" customHeight="1" x14ac:dyDescent="0.2">
      <c r="B104" s="430"/>
      <c r="C104" s="446" t="s">
        <v>93</v>
      </c>
      <c r="D104" s="225"/>
      <c r="E104" s="431"/>
      <c r="F104" s="330"/>
      <c r="G104" s="431">
        <v>2</v>
      </c>
      <c r="H104" s="431">
        <f t="shared" ref="H104:H111" si="98">G104</f>
        <v>2</v>
      </c>
      <c r="I104" s="431">
        <v>0</v>
      </c>
      <c r="J104" s="431">
        <v>0</v>
      </c>
      <c r="K104" s="431"/>
      <c r="L104" s="431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570"/>
      <c r="AH104" s="571"/>
      <c r="AI104" s="370"/>
    </row>
    <row r="105" spans="1:36" s="166" customFormat="1" ht="36.75" customHeight="1" x14ac:dyDescent="0.2">
      <c r="B105" s="430">
        <v>30</v>
      </c>
      <c r="C105" s="341" t="s">
        <v>235</v>
      </c>
      <c r="D105" s="230" t="s">
        <v>94</v>
      </c>
      <c r="E105" s="431">
        <v>108.93</v>
      </c>
      <c r="F105" s="330">
        <v>1783.98</v>
      </c>
      <c r="G105" s="431">
        <v>3</v>
      </c>
      <c r="H105" s="431">
        <f t="shared" si="98"/>
        <v>3</v>
      </c>
      <c r="I105" s="431">
        <v>0</v>
      </c>
      <c r="J105" s="431">
        <v>0</v>
      </c>
      <c r="K105" s="431"/>
      <c r="L105" s="431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548">
        <v>39942</v>
      </c>
      <c r="AG105" s="570"/>
      <c r="AH105" s="571"/>
      <c r="AI105" s="370"/>
    </row>
    <row r="106" spans="1:36" s="166" customFormat="1" ht="41.25" customHeight="1" x14ac:dyDescent="0.2">
      <c r="B106" s="430">
        <v>31</v>
      </c>
      <c r="C106" s="341" t="s">
        <v>236</v>
      </c>
      <c r="D106" s="180" t="s">
        <v>95</v>
      </c>
      <c r="E106" s="431">
        <v>108.93</v>
      </c>
      <c r="F106" s="330">
        <v>1783.98</v>
      </c>
      <c r="G106" s="431">
        <v>0</v>
      </c>
      <c r="H106" s="431">
        <f t="shared" si="98"/>
        <v>0</v>
      </c>
      <c r="I106" s="431">
        <v>0</v>
      </c>
      <c r="J106" s="431">
        <v>0</v>
      </c>
      <c r="K106" s="431">
        <v>0</v>
      </c>
      <c r="L106" s="431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548">
        <v>40444</v>
      </c>
      <c r="AG106" s="570"/>
      <c r="AH106" s="571"/>
      <c r="AI106" s="370"/>
    </row>
    <row r="107" spans="1:36" s="166" customFormat="1" ht="37.5" customHeight="1" x14ac:dyDescent="0.2">
      <c r="B107" s="430">
        <v>32</v>
      </c>
      <c r="C107" s="458" t="s">
        <v>237</v>
      </c>
      <c r="D107" s="180" t="s">
        <v>96</v>
      </c>
      <c r="E107" s="431">
        <v>108.93</v>
      </c>
      <c r="F107" s="330">
        <v>1783.98</v>
      </c>
      <c r="G107" s="431">
        <v>3</v>
      </c>
      <c r="H107" s="431">
        <f t="shared" ref="H107:H108" si="111">G107</f>
        <v>3</v>
      </c>
      <c r="I107" s="431">
        <v>0</v>
      </c>
      <c r="J107" s="431">
        <v>0</v>
      </c>
      <c r="K107" s="431"/>
      <c r="L107" s="431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548">
        <v>40274</v>
      </c>
      <c r="AG107" s="570"/>
      <c r="AH107" s="571"/>
      <c r="AI107" s="370"/>
    </row>
    <row r="108" spans="1:36" s="166" customFormat="1" ht="35.25" customHeight="1" x14ac:dyDescent="0.2">
      <c r="B108" s="430">
        <v>33</v>
      </c>
      <c r="C108" s="341" t="s">
        <v>97</v>
      </c>
      <c r="D108" s="180" t="s">
        <v>98</v>
      </c>
      <c r="E108" s="431">
        <v>108.93</v>
      </c>
      <c r="F108" s="330">
        <v>1783.98</v>
      </c>
      <c r="G108" s="431">
        <v>0</v>
      </c>
      <c r="H108" s="431">
        <f t="shared" si="111"/>
        <v>0</v>
      </c>
      <c r="I108" s="431">
        <v>0</v>
      </c>
      <c r="J108" s="431">
        <v>0</v>
      </c>
      <c r="K108" s="431">
        <v>0</v>
      </c>
      <c r="L108" s="431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548">
        <v>40002</v>
      </c>
      <c r="AG108" s="570"/>
      <c r="AH108" s="571"/>
      <c r="AI108" s="370"/>
    </row>
    <row r="109" spans="1:36" s="166" customFormat="1" ht="37.5" customHeight="1" x14ac:dyDescent="0.2">
      <c r="B109" s="430">
        <v>34</v>
      </c>
      <c r="C109" s="341" t="s">
        <v>99</v>
      </c>
      <c r="D109" s="180" t="s">
        <v>100</v>
      </c>
      <c r="E109" s="431">
        <v>302.10000000000002</v>
      </c>
      <c r="F109" s="330">
        <v>4531.5</v>
      </c>
      <c r="G109" s="431">
        <v>7</v>
      </c>
      <c r="H109" s="431">
        <f t="shared" si="98"/>
        <v>7</v>
      </c>
      <c r="I109" s="431">
        <v>0</v>
      </c>
      <c r="J109" s="431">
        <v>0</v>
      </c>
      <c r="K109" s="431"/>
      <c r="L109" s="431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548">
        <v>40304</v>
      </c>
      <c r="AG109" s="570"/>
      <c r="AH109" s="571"/>
      <c r="AI109" s="370"/>
    </row>
    <row r="110" spans="1:36" s="166" customFormat="1" ht="35.25" customHeight="1" x14ac:dyDescent="0.2">
      <c r="B110" s="430">
        <v>35</v>
      </c>
      <c r="C110" s="458" t="s">
        <v>101</v>
      </c>
      <c r="D110" s="225" t="s">
        <v>83</v>
      </c>
      <c r="E110" s="431">
        <v>161.19</v>
      </c>
      <c r="F110" s="330">
        <v>2417.86</v>
      </c>
      <c r="G110" s="431">
        <v>7</v>
      </c>
      <c r="H110" s="431">
        <f t="shared" ref="H110" si="122">G110</f>
        <v>7</v>
      </c>
      <c r="I110" s="431">
        <v>0</v>
      </c>
      <c r="J110" s="431">
        <v>0</v>
      </c>
      <c r="K110" s="431"/>
      <c r="L110" s="431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7"/>
      <c r="AD110" s="330">
        <f t="shared" si="109"/>
        <v>142.02000000000001</v>
      </c>
      <c r="AE110" s="330">
        <f t="shared" si="110"/>
        <v>2275.84</v>
      </c>
      <c r="AF110" s="548">
        <v>40312</v>
      </c>
      <c r="AG110" s="570"/>
      <c r="AH110" s="571"/>
      <c r="AI110" s="370"/>
    </row>
    <row r="111" spans="1:36" s="166" customFormat="1" ht="36.75" customHeight="1" x14ac:dyDescent="0.2">
      <c r="B111" s="430">
        <v>36</v>
      </c>
      <c r="C111" s="341" t="s">
        <v>102</v>
      </c>
      <c r="D111" s="225" t="s">
        <v>83</v>
      </c>
      <c r="E111" s="431">
        <v>151.05000000000001</v>
      </c>
      <c r="F111" s="330">
        <v>2265.75</v>
      </c>
      <c r="G111" s="431">
        <v>9</v>
      </c>
      <c r="H111" s="431">
        <f t="shared" si="98"/>
        <v>9</v>
      </c>
      <c r="I111" s="431">
        <v>0</v>
      </c>
      <c r="J111" s="431">
        <v>0</v>
      </c>
      <c r="K111" s="431"/>
      <c r="L111" s="431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548">
        <v>39926</v>
      </c>
      <c r="AG111" s="570"/>
      <c r="AH111" s="571"/>
      <c r="AI111" s="370"/>
    </row>
    <row r="112" spans="1:36" s="348" customFormat="1" ht="28.15" customHeight="1" thickBot="1" x14ac:dyDescent="0.25">
      <c r="A112" s="351"/>
      <c r="B112" s="371"/>
      <c r="C112" s="438" t="s">
        <v>60</v>
      </c>
      <c r="D112" s="438"/>
      <c r="E112" s="439"/>
      <c r="F112" s="440">
        <f>F105+F106+F107+F108+F109+F110+F111</f>
        <v>16351.03</v>
      </c>
      <c r="G112" s="439">
        <f t="shared" ref="G112:AE112" si="135">G105+G106+G107+G108+G109+G110+G111</f>
        <v>29</v>
      </c>
      <c r="H112" s="439">
        <f t="shared" si="135"/>
        <v>29</v>
      </c>
      <c r="I112" s="439">
        <f t="shared" si="135"/>
        <v>0</v>
      </c>
      <c r="J112" s="439">
        <f t="shared" si="135"/>
        <v>0</v>
      </c>
      <c r="K112" s="439">
        <f t="shared" si="135"/>
        <v>0</v>
      </c>
      <c r="L112" s="439">
        <f t="shared" si="135"/>
        <v>0</v>
      </c>
      <c r="M112" s="440">
        <f t="shared" si="135"/>
        <v>16351.03</v>
      </c>
      <c r="N112" s="439">
        <f t="shared" si="135"/>
        <v>2407.04</v>
      </c>
      <c r="O112" s="439" t="e">
        <f t="shared" si="135"/>
        <v>#REF!</v>
      </c>
      <c r="P112" s="439" t="e">
        <f t="shared" si="135"/>
        <v>#REF!</v>
      </c>
      <c r="Q112" s="439" t="e">
        <f t="shared" si="135"/>
        <v>#REF!</v>
      </c>
      <c r="R112" s="439" t="e">
        <f t="shared" si="135"/>
        <v>#REF!</v>
      </c>
      <c r="S112" s="439" t="e">
        <f t="shared" si="135"/>
        <v>#REF!</v>
      </c>
      <c r="T112" s="439" t="e">
        <f t="shared" si="135"/>
        <v>#REF!</v>
      </c>
      <c r="U112" s="439" t="e">
        <f t="shared" si="135"/>
        <v>#REF!</v>
      </c>
      <c r="V112" s="439" t="e">
        <f t="shared" si="135"/>
        <v>#REF!</v>
      </c>
      <c r="W112" s="439" t="e">
        <f t="shared" si="135"/>
        <v>#REF!</v>
      </c>
      <c r="X112" s="439" t="e">
        <f t="shared" si="135"/>
        <v>#REF!</v>
      </c>
      <c r="Y112" s="439" t="e">
        <f t="shared" si="135"/>
        <v>#REF!</v>
      </c>
      <c r="Z112" s="439">
        <f t="shared" si="135"/>
        <v>0</v>
      </c>
      <c r="AA112" s="440">
        <f t="shared" si="135"/>
        <v>1065.77</v>
      </c>
      <c r="AB112" s="439">
        <f t="shared" si="135"/>
        <v>0</v>
      </c>
      <c r="AC112" s="439">
        <f t="shared" si="135"/>
        <v>0</v>
      </c>
      <c r="AD112" s="440">
        <f t="shared" si="135"/>
        <v>1065.77</v>
      </c>
      <c r="AE112" s="445">
        <f t="shared" si="135"/>
        <v>15285.259999999998</v>
      </c>
      <c r="AF112" s="442"/>
      <c r="AG112" s="372"/>
      <c r="AH112" s="372"/>
      <c r="AI112" s="378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30"/>
      <c r="C137" s="433" t="s">
        <v>114</v>
      </c>
      <c r="D137" s="225"/>
      <c r="E137" s="431"/>
      <c r="F137" s="330"/>
      <c r="G137" s="431">
        <v>0</v>
      </c>
      <c r="H137" s="431">
        <f t="shared" ref="H137:H155" si="136">G137</f>
        <v>0</v>
      </c>
      <c r="I137" s="431">
        <v>0</v>
      </c>
      <c r="J137" s="431">
        <v>0</v>
      </c>
      <c r="K137" s="431"/>
      <c r="L137" s="431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570"/>
      <c r="AH137" s="571"/>
      <c r="AI137" s="178"/>
    </row>
    <row r="138" spans="1:36" s="166" customFormat="1" ht="27" customHeight="1" x14ac:dyDescent="0.2">
      <c r="B138" s="430">
        <v>37</v>
      </c>
      <c r="C138" s="341" t="s">
        <v>214</v>
      </c>
      <c r="D138" s="180" t="s">
        <v>115</v>
      </c>
      <c r="E138" s="431">
        <v>481.88</v>
      </c>
      <c r="F138" s="330">
        <v>7228.14</v>
      </c>
      <c r="G138" s="431">
        <v>9</v>
      </c>
      <c r="H138" s="431">
        <f t="shared" ref="H138" si="147">G138</f>
        <v>9</v>
      </c>
      <c r="I138" s="431">
        <v>0</v>
      </c>
      <c r="J138" s="431">
        <v>0</v>
      </c>
      <c r="K138" s="431"/>
      <c r="L138" s="431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548">
        <v>39349</v>
      </c>
      <c r="AG138" s="570"/>
      <c r="AH138" s="571"/>
      <c r="AI138" s="178"/>
    </row>
    <row r="139" spans="1:36" s="166" customFormat="1" ht="38.450000000000003" customHeight="1" x14ac:dyDescent="0.2">
      <c r="B139" s="430"/>
      <c r="C139" s="428" t="s">
        <v>116</v>
      </c>
      <c r="D139" s="225"/>
      <c r="E139" s="431"/>
      <c r="F139" s="330"/>
      <c r="G139" s="431">
        <v>0</v>
      </c>
      <c r="H139" s="431">
        <f t="shared" si="136"/>
        <v>0</v>
      </c>
      <c r="I139" s="431">
        <v>0</v>
      </c>
      <c r="J139" s="431">
        <v>0</v>
      </c>
      <c r="K139" s="431"/>
      <c r="L139" s="431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549"/>
      <c r="AG139" s="570"/>
      <c r="AH139" s="571"/>
      <c r="AI139" s="178"/>
    </row>
    <row r="140" spans="1:36" s="166" customFormat="1" ht="29.25" customHeight="1" x14ac:dyDescent="0.2">
      <c r="B140" s="430">
        <v>38</v>
      </c>
      <c r="C140" s="341" t="s">
        <v>117</v>
      </c>
      <c r="D140" s="230" t="s">
        <v>242</v>
      </c>
      <c r="E140" s="431">
        <v>283.44</v>
      </c>
      <c r="F140" s="330">
        <v>4251.66</v>
      </c>
      <c r="G140" s="431">
        <v>0</v>
      </c>
      <c r="H140" s="431">
        <f t="shared" si="136"/>
        <v>0</v>
      </c>
      <c r="I140" s="431">
        <v>0</v>
      </c>
      <c r="J140" s="431">
        <v>0</v>
      </c>
      <c r="K140" s="431"/>
      <c r="L140" s="431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548">
        <v>40479</v>
      </c>
      <c r="AG140" s="570"/>
      <c r="AH140" s="571"/>
      <c r="AI140" s="178"/>
    </row>
    <row r="141" spans="1:36" s="166" customFormat="1" ht="30.75" customHeight="1" x14ac:dyDescent="0.2">
      <c r="B141" s="430">
        <v>39</v>
      </c>
      <c r="C141" s="341" t="s">
        <v>119</v>
      </c>
      <c r="D141" s="230" t="s">
        <v>120</v>
      </c>
      <c r="E141" s="431">
        <v>199.83</v>
      </c>
      <c r="F141" s="330">
        <v>2997.5</v>
      </c>
      <c r="G141" s="431">
        <v>0</v>
      </c>
      <c r="H141" s="431">
        <f t="shared" ref="H141" si="159">G141</f>
        <v>0</v>
      </c>
      <c r="I141" s="431">
        <v>0</v>
      </c>
      <c r="J141" s="431">
        <v>0</v>
      </c>
      <c r="K141" s="431"/>
      <c r="L141" s="431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548">
        <v>40266</v>
      </c>
      <c r="AG141" s="570"/>
      <c r="AH141" s="571"/>
      <c r="AI141" s="178"/>
    </row>
    <row r="142" spans="1:36" s="166" customFormat="1" ht="30.75" customHeight="1" x14ac:dyDescent="0.2">
      <c r="B142" s="430">
        <v>40</v>
      </c>
      <c r="C142" s="341" t="s">
        <v>218</v>
      </c>
      <c r="D142" s="230" t="s">
        <v>219</v>
      </c>
      <c r="E142" s="431">
        <v>393.12</v>
      </c>
      <c r="F142" s="330">
        <v>5896.78</v>
      </c>
      <c r="G142" s="431"/>
      <c r="H142" s="431"/>
      <c r="I142" s="431"/>
      <c r="J142" s="431"/>
      <c r="K142" s="431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548">
        <v>38954</v>
      </c>
      <c r="AG142" s="570"/>
      <c r="AH142" s="571"/>
      <c r="AI142" s="178"/>
    </row>
    <row r="143" spans="1:36" s="166" customFormat="1" ht="43.5" customHeight="1" x14ac:dyDescent="0.2">
      <c r="B143" s="430">
        <v>41</v>
      </c>
      <c r="C143" s="341" t="s">
        <v>118</v>
      </c>
      <c r="D143" s="230" t="s">
        <v>188</v>
      </c>
      <c r="E143" s="431">
        <v>362.24</v>
      </c>
      <c r="F143" s="330">
        <v>5433.67</v>
      </c>
      <c r="G143" s="431">
        <v>0</v>
      </c>
      <c r="H143" s="431">
        <f t="shared" ref="H143" si="171">G143</f>
        <v>0</v>
      </c>
      <c r="I143" s="431">
        <v>0</v>
      </c>
      <c r="J143" s="431">
        <v>0</v>
      </c>
      <c r="K143" s="431"/>
      <c r="L143" s="431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548">
        <v>40177</v>
      </c>
      <c r="AG143" s="570"/>
      <c r="AH143" s="571"/>
      <c r="AI143" s="178"/>
    </row>
    <row r="144" spans="1:36" s="348" customFormat="1" ht="30" customHeight="1" x14ac:dyDescent="0.2">
      <c r="A144" s="351"/>
      <c r="B144" s="448"/>
      <c r="C144" s="425" t="s">
        <v>60</v>
      </c>
      <c r="D144" s="425"/>
      <c r="E144" s="449"/>
      <c r="F144" s="426">
        <f>F138+F140+F141+F142+F143</f>
        <v>25807.75</v>
      </c>
      <c r="G144" s="449">
        <f t="shared" ref="G144:AE144" si="183">G138+G140+G141+G142+G143</f>
        <v>9</v>
      </c>
      <c r="H144" s="449">
        <f t="shared" si="183"/>
        <v>9</v>
      </c>
      <c r="I144" s="449">
        <f t="shared" si="183"/>
        <v>0</v>
      </c>
      <c r="J144" s="449">
        <f t="shared" si="183"/>
        <v>0</v>
      </c>
      <c r="K144" s="449">
        <f t="shared" si="183"/>
        <v>0</v>
      </c>
      <c r="L144" s="449">
        <f t="shared" si="183"/>
        <v>0</v>
      </c>
      <c r="M144" s="426">
        <f t="shared" si="183"/>
        <v>25807.75</v>
      </c>
      <c r="N144" s="449">
        <f t="shared" si="183"/>
        <v>0</v>
      </c>
      <c r="O144" s="449">
        <f t="shared" si="183"/>
        <v>0</v>
      </c>
      <c r="P144" s="449">
        <f t="shared" si="183"/>
        <v>25825.75</v>
      </c>
      <c r="Q144" s="449">
        <f t="shared" si="183"/>
        <v>17827.75</v>
      </c>
      <c r="R144" s="449">
        <f t="shared" si="183"/>
        <v>7998</v>
      </c>
      <c r="S144" s="449">
        <f t="shared" si="183"/>
        <v>1.0895999999999999</v>
      </c>
      <c r="T144" s="449">
        <f t="shared" si="183"/>
        <v>1735.8093360000003</v>
      </c>
      <c r="U144" s="449">
        <f t="shared" si="183"/>
        <v>2212.5749999999998</v>
      </c>
      <c r="V144" s="449">
        <f t="shared" si="183"/>
        <v>3948.3843360000001</v>
      </c>
      <c r="W144" s="449">
        <f t="shared" si="183"/>
        <v>0</v>
      </c>
      <c r="X144" s="449">
        <f t="shared" si="183"/>
        <v>3948.3843360000001</v>
      </c>
      <c r="Y144" s="449">
        <f t="shared" si="183"/>
        <v>0</v>
      </c>
      <c r="Z144" s="449">
        <f t="shared" si="183"/>
        <v>0</v>
      </c>
      <c r="AA144" s="426">
        <f t="shared" si="183"/>
        <v>2613.2600000000002</v>
      </c>
      <c r="AB144" s="449">
        <f t="shared" si="183"/>
        <v>0</v>
      </c>
      <c r="AC144" s="449">
        <f t="shared" si="183"/>
        <v>0</v>
      </c>
      <c r="AD144" s="426">
        <f t="shared" si="183"/>
        <v>2613.2600000000002</v>
      </c>
      <c r="AE144" s="426">
        <f t="shared" si="183"/>
        <v>23194.49</v>
      </c>
      <c r="AF144" s="604"/>
      <c r="AG144" s="604"/>
      <c r="AH144" s="604"/>
      <c r="AI144" s="349"/>
      <c r="AJ144" s="351"/>
    </row>
    <row r="145" spans="2:35" s="166" customFormat="1" ht="28.15" hidden="1" customHeight="1" x14ac:dyDescent="0.2">
      <c r="B145" s="430"/>
      <c r="C145" s="225"/>
      <c r="D145" s="180"/>
      <c r="E145" s="431"/>
      <c r="F145" s="330"/>
      <c r="G145" s="431"/>
      <c r="H145" s="431"/>
      <c r="I145" s="431"/>
      <c r="J145" s="431"/>
      <c r="K145" s="431"/>
      <c r="L145" s="431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4"/>
      <c r="AH145" s="434"/>
      <c r="AI145" s="178"/>
    </row>
    <row r="146" spans="2:35" s="166" customFormat="1" ht="55.9" hidden="1" customHeight="1" x14ac:dyDescent="0.2">
      <c r="B146" s="430"/>
      <c r="C146" s="225"/>
      <c r="D146" s="180"/>
      <c r="E146" s="431"/>
      <c r="F146" s="330"/>
      <c r="G146" s="431"/>
      <c r="H146" s="431"/>
      <c r="I146" s="431"/>
      <c r="J146" s="431"/>
      <c r="K146" s="431"/>
      <c r="L146" s="431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4"/>
      <c r="AH146" s="434"/>
      <c r="AI146" s="178"/>
    </row>
    <row r="147" spans="2:35" s="166" customFormat="1" ht="31.15" customHeight="1" x14ac:dyDescent="0.2">
      <c r="B147" s="430"/>
      <c r="C147" s="450" t="s">
        <v>121</v>
      </c>
      <c r="D147" s="225"/>
      <c r="E147" s="431"/>
      <c r="F147" s="330"/>
      <c r="G147" s="431">
        <v>0</v>
      </c>
      <c r="H147" s="431">
        <f t="shared" si="136"/>
        <v>0</v>
      </c>
      <c r="I147" s="431">
        <v>0</v>
      </c>
      <c r="J147" s="431">
        <v>0</v>
      </c>
      <c r="K147" s="431"/>
      <c r="L147" s="431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570"/>
      <c r="AH147" s="571"/>
      <c r="AI147" s="370"/>
    </row>
    <row r="148" spans="2:35" s="166" customFormat="1" ht="34.5" customHeight="1" x14ac:dyDescent="0.2">
      <c r="B148" s="430">
        <v>42</v>
      </c>
      <c r="C148" s="341" t="s">
        <v>259</v>
      </c>
      <c r="D148" s="225" t="s">
        <v>123</v>
      </c>
      <c r="E148" s="431">
        <v>283.44</v>
      </c>
      <c r="F148" s="330">
        <v>4251.66</v>
      </c>
      <c r="G148" s="431">
        <v>0</v>
      </c>
      <c r="H148" s="431">
        <f t="shared" ref="H148:H149" si="184">G148</f>
        <v>0</v>
      </c>
      <c r="I148" s="431">
        <v>0</v>
      </c>
      <c r="J148" s="431">
        <v>0</v>
      </c>
      <c r="K148" s="431"/>
      <c r="L148" s="431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548">
        <v>38814</v>
      </c>
      <c r="AG148" s="570"/>
      <c r="AH148" s="571"/>
      <c r="AI148" s="370"/>
    </row>
    <row r="149" spans="2:35" s="166" customFormat="1" ht="30.75" customHeight="1" x14ac:dyDescent="0.2">
      <c r="B149" s="430">
        <v>43</v>
      </c>
      <c r="C149" s="341" t="s">
        <v>124</v>
      </c>
      <c r="D149" s="180" t="s">
        <v>88</v>
      </c>
      <c r="E149" s="431">
        <v>365.81</v>
      </c>
      <c r="F149" s="330">
        <v>5487.09</v>
      </c>
      <c r="G149" s="431">
        <v>2</v>
      </c>
      <c r="H149" s="431">
        <f t="shared" si="184"/>
        <v>2</v>
      </c>
      <c r="I149" s="431">
        <v>0</v>
      </c>
      <c r="J149" s="431">
        <v>0</v>
      </c>
      <c r="K149" s="431"/>
      <c r="L149" s="431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548">
        <v>38881</v>
      </c>
      <c r="AG149" s="570"/>
      <c r="AH149" s="571"/>
      <c r="AI149" s="370"/>
    </row>
    <row r="150" spans="2:35" s="166" customFormat="1" ht="33" customHeight="1" x14ac:dyDescent="0.2">
      <c r="B150" s="451">
        <v>44</v>
      </c>
      <c r="C150" s="341" t="s">
        <v>125</v>
      </c>
      <c r="D150" s="225" t="s">
        <v>100</v>
      </c>
      <c r="E150" s="431">
        <v>428.67</v>
      </c>
      <c r="F150" s="330">
        <v>6430.04</v>
      </c>
      <c r="G150" s="431">
        <v>0</v>
      </c>
      <c r="H150" s="431">
        <f t="shared" si="136"/>
        <v>0</v>
      </c>
      <c r="I150" s="431">
        <v>0</v>
      </c>
      <c r="J150" s="431">
        <v>0</v>
      </c>
      <c r="K150" s="431"/>
      <c r="L150" s="431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548">
        <v>38989</v>
      </c>
      <c r="AG150" s="570"/>
      <c r="AH150" s="571"/>
      <c r="AI150" s="370"/>
    </row>
    <row r="151" spans="2:35" s="166" customFormat="1" ht="33.75" customHeight="1" x14ac:dyDescent="0.2">
      <c r="B151" s="430">
        <v>45</v>
      </c>
      <c r="C151" s="341" t="s">
        <v>126</v>
      </c>
      <c r="D151" s="225" t="s">
        <v>127</v>
      </c>
      <c r="E151" s="431">
        <v>189.34</v>
      </c>
      <c r="F151" s="330">
        <v>2840.06</v>
      </c>
      <c r="G151" s="431">
        <v>4</v>
      </c>
      <c r="H151" s="431">
        <f t="shared" ref="H151" si="198">G151</f>
        <v>4</v>
      </c>
      <c r="I151" s="431">
        <v>0</v>
      </c>
      <c r="J151" s="431">
        <v>0</v>
      </c>
      <c r="K151" s="431"/>
      <c r="L151" s="431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548">
        <v>38849</v>
      </c>
      <c r="AG151" s="570"/>
      <c r="AH151" s="571"/>
      <c r="AI151" s="370"/>
    </row>
    <row r="152" spans="2:35" s="166" customFormat="1" ht="33.75" customHeight="1" x14ac:dyDescent="0.2">
      <c r="B152" s="430">
        <v>46</v>
      </c>
      <c r="C152" s="341" t="s">
        <v>128</v>
      </c>
      <c r="D152" s="225" t="s">
        <v>127</v>
      </c>
      <c r="E152" s="431">
        <v>251.11</v>
      </c>
      <c r="F152" s="330">
        <v>3766.64</v>
      </c>
      <c r="G152" s="431">
        <v>4</v>
      </c>
      <c r="H152" s="431">
        <f t="shared" ref="H152" si="209">G152</f>
        <v>4</v>
      </c>
      <c r="I152" s="431">
        <v>0</v>
      </c>
      <c r="J152" s="431">
        <v>0</v>
      </c>
      <c r="K152" s="431"/>
      <c r="L152" s="431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548">
        <v>40412</v>
      </c>
      <c r="AG152" s="570"/>
      <c r="AH152" s="571"/>
      <c r="AI152" s="370"/>
    </row>
    <row r="153" spans="2:35" s="166" customFormat="1" ht="27.75" customHeight="1" x14ac:dyDescent="0.2">
      <c r="B153" s="430">
        <v>47</v>
      </c>
      <c r="C153" s="341" t="s">
        <v>129</v>
      </c>
      <c r="D153" s="180" t="s">
        <v>130</v>
      </c>
      <c r="E153" s="431">
        <v>328.34</v>
      </c>
      <c r="F153" s="330">
        <v>4925.08</v>
      </c>
      <c r="G153" s="431">
        <v>7</v>
      </c>
      <c r="H153" s="431">
        <f t="shared" si="136"/>
        <v>7</v>
      </c>
      <c r="I153" s="431">
        <v>0</v>
      </c>
      <c r="J153" s="431">
        <v>0</v>
      </c>
      <c r="K153" s="431"/>
      <c r="L153" s="431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548">
        <v>41521</v>
      </c>
      <c r="AG153" s="570"/>
      <c r="AH153" s="571"/>
      <c r="AI153" s="370"/>
    </row>
    <row r="154" spans="2:35" s="166" customFormat="1" ht="30" customHeight="1" x14ac:dyDescent="0.2">
      <c r="B154" s="430">
        <v>48</v>
      </c>
      <c r="C154" s="341" t="s">
        <v>131</v>
      </c>
      <c r="D154" s="225" t="s">
        <v>83</v>
      </c>
      <c r="E154" s="431">
        <v>287.58</v>
      </c>
      <c r="F154" s="330">
        <v>4313.67</v>
      </c>
      <c r="G154" s="431">
        <v>7</v>
      </c>
      <c r="H154" s="431">
        <f t="shared" ref="H154" si="220">G154</f>
        <v>7</v>
      </c>
      <c r="I154" s="431">
        <v>0</v>
      </c>
      <c r="J154" s="431">
        <v>0</v>
      </c>
      <c r="K154" s="431"/>
      <c r="L154" s="431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548">
        <v>38873</v>
      </c>
      <c r="AG154" s="570"/>
      <c r="AH154" s="571"/>
      <c r="AI154" s="370"/>
    </row>
    <row r="155" spans="2:35" s="166" customFormat="1" ht="27.6" customHeight="1" x14ac:dyDescent="0.2">
      <c r="B155" s="430"/>
      <c r="C155" s="452" t="s">
        <v>132</v>
      </c>
      <c r="D155" s="225"/>
      <c r="E155" s="431"/>
      <c r="F155" s="330"/>
      <c r="G155" s="431">
        <v>9</v>
      </c>
      <c r="H155" s="431">
        <f t="shared" si="136"/>
        <v>9</v>
      </c>
      <c r="I155" s="431">
        <v>0</v>
      </c>
      <c r="J155" s="431">
        <v>0</v>
      </c>
      <c r="K155" s="431"/>
      <c r="L155" s="431"/>
      <c r="M155" s="330"/>
      <c r="N155" s="330"/>
      <c r="O155" s="330">
        <f t="shared" si="210"/>
        <v>0</v>
      </c>
      <c r="P155" s="330">
        <f t="shared" si="211"/>
        <v>18</v>
      </c>
      <c r="Q155" s="330">
        <f t="shared" si="212"/>
        <v>0.01</v>
      </c>
      <c r="R155" s="330">
        <f t="shared" si="213"/>
        <v>17.989999999999998</v>
      </c>
      <c r="S155" s="330">
        <f t="shared" si="214"/>
        <v>1.9199999999999998E-2</v>
      </c>
      <c r="T155" s="330">
        <f t="shared" si="215"/>
        <v>0.34540799999999994</v>
      </c>
      <c r="U155" s="330">
        <f t="shared" si="216"/>
        <v>0</v>
      </c>
      <c r="V155" s="330">
        <f t="shared" si="217"/>
        <v>0.34540799999999994</v>
      </c>
      <c r="W155" s="330">
        <f t="shared" si="218"/>
        <v>100.425</v>
      </c>
      <c r="X155" s="330">
        <f t="shared" si="219"/>
        <v>-100.07959199999999</v>
      </c>
      <c r="Y155" s="330"/>
      <c r="Z155" s="330"/>
      <c r="AA155" s="330"/>
      <c r="AB155" s="330"/>
      <c r="AC155" s="330"/>
      <c r="AD155" s="330"/>
      <c r="AE155" s="330"/>
      <c r="AF155" s="549"/>
      <c r="AG155" s="570"/>
      <c r="AH155" s="571"/>
      <c r="AI155" s="370"/>
    </row>
    <row r="156" spans="2:35" s="166" customFormat="1" ht="33.75" customHeight="1" x14ac:dyDescent="0.2">
      <c r="B156" s="430">
        <v>49</v>
      </c>
      <c r="C156" s="341" t="s">
        <v>133</v>
      </c>
      <c r="D156" s="225" t="s">
        <v>134</v>
      </c>
      <c r="E156" s="431">
        <v>287.58</v>
      </c>
      <c r="F156" s="330">
        <v>4313.67</v>
      </c>
      <c r="G156" s="431">
        <v>3</v>
      </c>
      <c r="H156" s="431">
        <f t="shared" ref="H156:H193" si="222">G156</f>
        <v>3</v>
      </c>
      <c r="I156" s="431">
        <v>0</v>
      </c>
      <c r="J156" s="431">
        <v>0</v>
      </c>
      <c r="K156" s="431"/>
      <c r="L156" s="431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548">
        <v>76627</v>
      </c>
      <c r="AG156" s="570"/>
      <c r="AH156" s="571"/>
      <c r="AI156" s="370"/>
    </row>
    <row r="157" spans="2:35" s="166" customFormat="1" ht="33" hidden="1" customHeight="1" x14ac:dyDescent="0.2">
      <c r="B157" s="430">
        <v>64</v>
      </c>
      <c r="C157" s="341" t="s">
        <v>135</v>
      </c>
      <c r="D157" s="225" t="s">
        <v>134</v>
      </c>
      <c r="E157" s="431">
        <v>287.58</v>
      </c>
      <c r="F157" s="330">
        <v>4313.67</v>
      </c>
      <c r="G157" s="431">
        <v>0</v>
      </c>
      <c r="H157" s="431">
        <f t="shared" si="222"/>
        <v>0</v>
      </c>
      <c r="I157" s="431">
        <v>0</v>
      </c>
      <c r="J157" s="431">
        <v>0</v>
      </c>
      <c r="K157" s="431">
        <v>0</v>
      </c>
      <c r="L157" s="431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548" t="s">
        <v>251</v>
      </c>
      <c r="AG157" s="570"/>
      <c r="AH157" s="571"/>
      <c r="AI157" s="370"/>
    </row>
    <row r="158" spans="2:35" s="166" customFormat="1" ht="31.5" customHeight="1" x14ac:dyDescent="0.2">
      <c r="B158" s="430">
        <v>50</v>
      </c>
      <c r="C158" s="341" t="s">
        <v>136</v>
      </c>
      <c r="D158" s="225" t="s">
        <v>134</v>
      </c>
      <c r="E158" s="431">
        <v>287.58</v>
      </c>
      <c r="F158" s="330">
        <v>4313.67</v>
      </c>
      <c r="G158" s="431">
        <v>7</v>
      </c>
      <c r="H158" s="431">
        <f t="shared" ref="H158" si="225">G158</f>
        <v>7</v>
      </c>
      <c r="I158" s="431">
        <v>0</v>
      </c>
      <c r="J158" s="431">
        <v>0</v>
      </c>
      <c r="K158" s="431"/>
      <c r="L158" s="431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548">
        <v>69728</v>
      </c>
      <c r="AG158" s="570"/>
      <c r="AH158" s="571"/>
      <c r="AI158" s="370"/>
    </row>
    <row r="159" spans="2:35" s="166" customFormat="1" ht="30.75" customHeight="1" x14ac:dyDescent="0.2">
      <c r="B159" s="430">
        <v>51</v>
      </c>
      <c r="C159" s="341" t="s">
        <v>137</v>
      </c>
      <c r="D159" s="225" t="s">
        <v>134</v>
      </c>
      <c r="E159" s="431">
        <v>287.58</v>
      </c>
      <c r="F159" s="330">
        <v>4313.67</v>
      </c>
      <c r="G159" s="431">
        <v>7</v>
      </c>
      <c r="H159" s="431">
        <f t="shared" ref="H159" si="236">G159</f>
        <v>7</v>
      </c>
      <c r="I159" s="431">
        <v>0</v>
      </c>
      <c r="J159" s="431">
        <v>0</v>
      </c>
      <c r="K159" s="431"/>
      <c r="L159" s="431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548">
        <v>39357</v>
      </c>
      <c r="AG159" s="570"/>
      <c r="AH159" s="571"/>
      <c r="AI159" s="370"/>
    </row>
    <row r="160" spans="2:35" s="166" customFormat="1" ht="47.45" customHeight="1" x14ac:dyDescent="0.2">
      <c r="B160" s="430">
        <v>52</v>
      </c>
      <c r="C160" s="341" t="s">
        <v>138</v>
      </c>
      <c r="D160" s="225" t="s">
        <v>134</v>
      </c>
      <c r="E160" s="431">
        <v>287.58</v>
      </c>
      <c r="F160" s="330">
        <v>4313.67</v>
      </c>
      <c r="G160" s="431">
        <v>7</v>
      </c>
      <c r="H160" s="431">
        <f t="shared" ref="H160:H161" si="247">G160</f>
        <v>7</v>
      </c>
      <c r="I160" s="431">
        <v>0</v>
      </c>
      <c r="J160" s="431">
        <v>0</v>
      </c>
      <c r="K160" s="431"/>
      <c r="L160" s="431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548">
        <v>39993</v>
      </c>
      <c r="AG160" s="570"/>
      <c r="AH160" s="571"/>
      <c r="AI160" s="370"/>
    </row>
    <row r="161" spans="1:36" s="166" customFormat="1" ht="39" customHeight="1" x14ac:dyDescent="0.2">
      <c r="B161" s="430">
        <v>53</v>
      </c>
      <c r="C161" s="341" t="s">
        <v>139</v>
      </c>
      <c r="D161" s="225" t="s">
        <v>134</v>
      </c>
      <c r="E161" s="431">
        <v>287.58</v>
      </c>
      <c r="F161" s="330">
        <v>4313.67</v>
      </c>
      <c r="G161" s="431">
        <v>7</v>
      </c>
      <c r="H161" s="431">
        <f t="shared" si="247"/>
        <v>7</v>
      </c>
      <c r="I161" s="431">
        <v>0</v>
      </c>
      <c r="J161" s="431">
        <v>0</v>
      </c>
      <c r="K161" s="431"/>
      <c r="L161" s="431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548">
        <v>40487</v>
      </c>
      <c r="AG161" s="570"/>
      <c r="AH161" s="571"/>
      <c r="AI161" s="370"/>
    </row>
    <row r="162" spans="1:36" s="166" customFormat="1" ht="40.15" customHeight="1" x14ac:dyDescent="0.2">
      <c r="B162" s="430">
        <v>54</v>
      </c>
      <c r="C162" s="341" t="s">
        <v>187</v>
      </c>
      <c r="D162" s="225" t="s">
        <v>134</v>
      </c>
      <c r="E162" s="431">
        <v>358.24</v>
      </c>
      <c r="F162" s="330">
        <v>5373.67</v>
      </c>
      <c r="G162" s="431">
        <v>7</v>
      </c>
      <c r="H162" s="431">
        <f t="shared" ref="H162" si="258">G162</f>
        <v>7</v>
      </c>
      <c r="I162" s="431">
        <v>0</v>
      </c>
      <c r="J162" s="431">
        <v>0</v>
      </c>
      <c r="K162" s="431"/>
      <c r="L162" s="431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548">
        <v>39810</v>
      </c>
      <c r="AG162" s="570"/>
      <c r="AH162" s="571"/>
      <c r="AI162" s="370"/>
    </row>
    <row r="163" spans="1:36" s="166" customFormat="1" ht="45.6" customHeight="1" x14ac:dyDescent="0.2">
      <c r="B163" s="430">
        <v>55</v>
      </c>
      <c r="C163" s="341" t="s">
        <v>140</v>
      </c>
      <c r="D163" s="180" t="s">
        <v>89</v>
      </c>
      <c r="E163" s="431">
        <v>367.56</v>
      </c>
      <c r="F163" s="330">
        <v>5513.36</v>
      </c>
      <c r="G163" s="431"/>
      <c r="H163" s="431"/>
      <c r="I163" s="431"/>
      <c r="J163" s="431"/>
      <c r="K163" s="431"/>
      <c r="L163" s="431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548">
        <v>40169</v>
      </c>
      <c r="AG163" s="570"/>
      <c r="AH163" s="571"/>
      <c r="AI163" s="370"/>
    </row>
    <row r="164" spans="1:36" s="166" customFormat="1" ht="51" customHeight="1" x14ac:dyDescent="0.2">
      <c r="B164" s="430">
        <v>56</v>
      </c>
      <c r="C164" s="341" t="s">
        <v>141</v>
      </c>
      <c r="D164" s="180" t="s">
        <v>142</v>
      </c>
      <c r="E164" s="431">
        <v>358.56</v>
      </c>
      <c r="F164" s="330">
        <v>5378.47</v>
      </c>
      <c r="G164" s="431">
        <v>7</v>
      </c>
      <c r="H164" s="431">
        <f t="shared" ref="H164" si="269">G164</f>
        <v>7</v>
      </c>
      <c r="I164" s="431">
        <v>0</v>
      </c>
      <c r="J164" s="431">
        <v>0</v>
      </c>
      <c r="K164" s="431"/>
      <c r="L164" s="431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548">
        <v>41548</v>
      </c>
      <c r="AG164" s="570"/>
      <c r="AH164" s="571"/>
      <c r="AI164" s="370"/>
    </row>
    <row r="165" spans="1:36" s="166" customFormat="1" ht="51" customHeight="1" x14ac:dyDescent="0.2">
      <c r="B165" s="430"/>
      <c r="C165" s="341"/>
      <c r="D165" s="180"/>
      <c r="E165" s="431"/>
      <c r="F165" s="330"/>
      <c r="G165" s="431"/>
      <c r="H165" s="431"/>
      <c r="I165" s="431"/>
      <c r="J165" s="431"/>
      <c r="K165" s="431"/>
      <c r="L165" s="431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400"/>
      <c r="AG165" s="570"/>
      <c r="AH165" s="571"/>
      <c r="AI165" s="370"/>
    </row>
    <row r="166" spans="1:36" s="166" customFormat="1" ht="39" customHeight="1" x14ac:dyDescent="0.2">
      <c r="B166" s="430"/>
      <c r="C166" s="450" t="s">
        <v>143</v>
      </c>
      <c r="D166" s="225"/>
      <c r="E166" s="431"/>
      <c r="F166" s="330"/>
      <c r="G166" s="431">
        <v>6</v>
      </c>
      <c r="H166" s="431">
        <f t="shared" si="222"/>
        <v>6</v>
      </c>
      <c r="I166" s="431">
        <v>0</v>
      </c>
      <c r="J166" s="431">
        <v>0</v>
      </c>
      <c r="K166" s="431"/>
      <c r="L166" s="431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570"/>
      <c r="AH166" s="571"/>
      <c r="AI166" s="370"/>
    </row>
    <row r="167" spans="1:36" s="166" customFormat="1" ht="35.25" customHeight="1" x14ac:dyDescent="0.2">
      <c r="B167" s="430">
        <v>57</v>
      </c>
      <c r="C167" s="341" t="s">
        <v>144</v>
      </c>
      <c r="D167" s="180" t="s">
        <v>145</v>
      </c>
      <c r="E167" s="431">
        <v>385.49</v>
      </c>
      <c r="F167" s="330">
        <v>5786.91</v>
      </c>
      <c r="G167" s="431">
        <v>7</v>
      </c>
      <c r="H167" s="431">
        <f t="shared" si="222"/>
        <v>7</v>
      </c>
      <c r="I167" s="431">
        <v>0</v>
      </c>
      <c r="J167" s="431">
        <v>0</v>
      </c>
      <c r="K167" s="431"/>
      <c r="L167" s="431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548">
        <v>41327</v>
      </c>
      <c r="AG167" s="570"/>
      <c r="AH167" s="571"/>
      <c r="AI167" s="370"/>
    </row>
    <row r="168" spans="1:36" s="166" customFormat="1" ht="30.75" customHeight="1" x14ac:dyDescent="0.2">
      <c r="B168" s="430">
        <v>58</v>
      </c>
      <c r="C168" s="341" t="s">
        <v>146</v>
      </c>
      <c r="D168" s="180" t="s">
        <v>147</v>
      </c>
      <c r="E168" s="431">
        <v>284.64999999999998</v>
      </c>
      <c r="F168" s="330">
        <v>4269.71</v>
      </c>
      <c r="G168" s="431">
        <v>7</v>
      </c>
      <c r="H168" s="431">
        <f t="shared" ref="H168" si="290">G168</f>
        <v>7</v>
      </c>
      <c r="I168" s="431">
        <v>0</v>
      </c>
      <c r="J168" s="431">
        <v>0</v>
      </c>
      <c r="K168" s="431"/>
      <c r="L168" s="431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548">
        <v>40029</v>
      </c>
      <c r="AG168" s="570"/>
      <c r="AH168" s="571"/>
      <c r="AI168" s="370"/>
    </row>
    <row r="169" spans="1:36" s="166" customFormat="1" ht="25.9" customHeight="1" x14ac:dyDescent="0.2">
      <c r="B169" s="430"/>
      <c r="C169" s="450" t="s">
        <v>148</v>
      </c>
      <c r="D169" s="180"/>
      <c r="E169" s="431"/>
      <c r="F169" s="330"/>
      <c r="G169" s="431">
        <v>9</v>
      </c>
      <c r="H169" s="431">
        <f t="shared" si="222"/>
        <v>9</v>
      </c>
      <c r="I169" s="431">
        <v>0</v>
      </c>
      <c r="J169" s="431">
        <v>0</v>
      </c>
      <c r="K169" s="431"/>
      <c r="L169" s="431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548"/>
      <c r="AG169" s="570"/>
      <c r="AH169" s="571"/>
      <c r="AI169" s="370"/>
    </row>
    <row r="170" spans="1:36" s="166" customFormat="1" ht="39.6" customHeight="1" x14ac:dyDescent="0.2">
      <c r="B170" s="430">
        <v>59</v>
      </c>
      <c r="C170" s="342" t="s">
        <v>149</v>
      </c>
      <c r="D170" s="180" t="s">
        <v>150</v>
      </c>
      <c r="E170" s="431">
        <v>629.57000000000005</v>
      </c>
      <c r="F170" s="330">
        <v>9443.5400000000009</v>
      </c>
      <c r="G170" s="431">
        <v>0</v>
      </c>
      <c r="H170" s="431">
        <f t="shared" ref="H170" si="301">G170</f>
        <v>0</v>
      </c>
      <c r="I170" s="431">
        <v>0</v>
      </c>
      <c r="J170" s="431">
        <v>0</v>
      </c>
      <c r="K170" s="431"/>
      <c r="L170" s="431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548">
        <v>38938</v>
      </c>
      <c r="AG170" s="570"/>
      <c r="AH170" s="571"/>
      <c r="AI170" s="370"/>
    </row>
    <row r="171" spans="1:36" s="166" customFormat="1" ht="7.15" customHeight="1" x14ac:dyDescent="0.2">
      <c r="B171" s="430"/>
      <c r="C171" s="225"/>
      <c r="D171" s="225"/>
      <c r="E171" s="431"/>
      <c r="F171" s="330"/>
      <c r="G171" s="431"/>
      <c r="H171" s="431"/>
      <c r="I171" s="431"/>
      <c r="J171" s="431"/>
      <c r="K171" s="431"/>
      <c r="L171" s="431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4"/>
      <c r="AH171" s="434"/>
      <c r="AI171" s="370"/>
    </row>
    <row r="172" spans="1:36" s="348" customFormat="1" ht="44.25" customHeight="1" thickBot="1" x14ac:dyDescent="0.25">
      <c r="A172" s="351"/>
      <c r="B172" s="371"/>
      <c r="C172" s="438" t="s">
        <v>60</v>
      </c>
      <c r="D172" s="438"/>
      <c r="E172" s="439"/>
      <c r="F172" s="440">
        <f>F148+F149+F150+F151+F152+F153+F154+F156+F158+F159+F160+F161+F162+F163+F164+F167+F168+F170</f>
        <v>89348.25</v>
      </c>
      <c r="G172" s="439">
        <f>SUM(G140:G171)</f>
        <v>116</v>
      </c>
      <c r="H172" s="439">
        <f>SUM(H140:H171)</f>
        <v>116</v>
      </c>
      <c r="I172" s="439">
        <f>SUM(I140:I171)</f>
        <v>0</v>
      </c>
      <c r="J172" s="439">
        <f>SUM(J140:J171)</f>
        <v>0</v>
      </c>
      <c r="K172" s="439">
        <f>SUM(K140:K171)</f>
        <v>0</v>
      </c>
      <c r="L172" s="439"/>
      <c r="M172" s="440">
        <f>F172</f>
        <v>89348.25</v>
      </c>
      <c r="N172" s="439">
        <f t="shared" ref="N172:Y172" si="313">SUM(N148:N170)</f>
        <v>0</v>
      </c>
      <c r="O172" s="439">
        <f t="shared" si="313"/>
        <v>0</v>
      </c>
      <c r="P172" s="439">
        <f t="shared" si="313"/>
        <v>93875.919999999984</v>
      </c>
      <c r="Q172" s="439">
        <f t="shared" si="313"/>
        <v>65276.900000000016</v>
      </c>
      <c r="R172" s="439">
        <f t="shared" si="313"/>
        <v>28599.020000000004</v>
      </c>
      <c r="S172" s="439">
        <f t="shared" si="313"/>
        <v>4.1896000000000004</v>
      </c>
      <c r="T172" s="439">
        <f t="shared" si="313"/>
        <v>6098.5238719999998</v>
      </c>
      <c r="U172" s="439">
        <f t="shared" si="313"/>
        <v>7971.6000000000022</v>
      </c>
      <c r="V172" s="439">
        <f t="shared" si="313"/>
        <v>14070.123872</v>
      </c>
      <c r="W172" s="439">
        <f t="shared" si="313"/>
        <v>301.27499999999998</v>
      </c>
      <c r="X172" s="439">
        <f t="shared" si="313"/>
        <v>13768.848872000002</v>
      </c>
      <c r="Y172" s="439">
        <f t="shared" si="313"/>
        <v>0</v>
      </c>
      <c r="Z172" s="439"/>
      <c r="AA172" s="440">
        <v>7686.16</v>
      </c>
      <c r="AB172" s="439">
        <f>SUM(AB148:AB170)</f>
        <v>0</v>
      </c>
      <c r="AC172" s="439"/>
      <c r="AD172" s="459">
        <v>7686.16</v>
      </c>
      <c r="AE172" s="384">
        <f>AE148+AE149+AE150+AE151+AE152+AE153+AE154+AE156+AE158+AE159+AE160+AE161+AE162+AE163+AE164+AE167+AE168+AE170</f>
        <v>80813.080000000016</v>
      </c>
      <c r="AF172" s="442"/>
      <c r="AG172" s="372"/>
      <c r="AH172" s="372"/>
      <c r="AI172" s="378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72" t="s">
        <v>230</v>
      </c>
      <c r="C183" s="512"/>
      <c r="D183" s="532" t="s">
        <v>1</v>
      </c>
      <c r="E183" s="532" t="s">
        <v>2</v>
      </c>
      <c r="F183" s="582" t="s">
        <v>3</v>
      </c>
      <c r="G183" s="583"/>
      <c r="H183" s="583"/>
      <c r="I183" s="583"/>
      <c r="J183" s="583"/>
      <c r="K183" s="583"/>
      <c r="L183" s="583"/>
      <c r="M183" s="584"/>
      <c r="N183" s="533"/>
      <c r="O183" s="532" t="s">
        <v>4</v>
      </c>
      <c r="P183" s="534"/>
      <c r="Q183" s="582" t="s">
        <v>5</v>
      </c>
      <c r="R183" s="583"/>
      <c r="S183" s="583"/>
      <c r="T183" s="583"/>
      <c r="U183" s="583"/>
      <c r="V183" s="584"/>
      <c r="W183" s="532" t="s">
        <v>6</v>
      </c>
      <c r="X183" s="532" t="s">
        <v>7</v>
      </c>
      <c r="Y183" s="533"/>
      <c r="Z183" s="532" t="s">
        <v>8</v>
      </c>
      <c r="AA183" s="582" t="s">
        <v>9</v>
      </c>
      <c r="AB183" s="583"/>
      <c r="AC183" s="583"/>
      <c r="AD183" s="584"/>
      <c r="AE183" s="532" t="s">
        <v>10</v>
      </c>
      <c r="AF183" s="565" t="s">
        <v>250</v>
      </c>
      <c r="AG183" s="614" t="s">
        <v>35</v>
      </c>
      <c r="AH183" s="614"/>
      <c r="AI183" s="543"/>
    </row>
    <row r="184" spans="1:35" s="166" customFormat="1" ht="19.5" customHeight="1" x14ac:dyDescent="0.2">
      <c r="B184" s="573"/>
      <c r="C184" s="520" t="s">
        <v>12</v>
      </c>
      <c r="D184" s="535" t="s">
        <v>13</v>
      </c>
      <c r="E184" s="536" t="s">
        <v>14</v>
      </c>
      <c r="F184" s="537" t="s">
        <v>2</v>
      </c>
      <c r="G184" s="537" t="s">
        <v>15</v>
      </c>
      <c r="H184" s="537" t="s">
        <v>15</v>
      </c>
      <c r="I184" s="537" t="s">
        <v>16</v>
      </c>
      <c r="J184" s="537" t="s">
        <v>4</v>
      </c>
      <c r="K184" s="537" t="s">
        <v>17</v>
      </c>
      <c r="L184" s="537" t="s">
        <v>17</v>
      </c>
      <c r="M184" s="537" t="s">
        <v>18</v>
      </c>
      <c r="N184" s="538"/>
      <c r="O184" s="536" t="s">
        <v>19</v>
      </c>
      <c r="P184" s="539" t="s">
        <v>20</v>
      </c>
      <c r="Q184" s="539" t="s">
        <v>21</v>
      </c>
      <c r="R184" s="539" t="s">
        <v>22</v>
      </c>
      <c r="S184" s="539" t="s">
        <v>23</v>
      </c>
      <c r="T184" s="539" t="s">
        <v>24</v>
      </c>
      <c r="U184" s="539" t="s">
        <v>25</v>
      </c>
      <c r="V184" s="539" t="s">
        <v>7</v>
      </c>
      <c r="W184" s="536" t="s">
        <v>26</v>
      </c>
      <c r="X184" s="536" t="s">
        <v>27</v>
      </c>
      <c r="Y184" s="538"/>
      <c r="Z184" s="536" t="s">
        <v>28</v>
      </c>
      <c r="AA184" s="537" t="s">
        <v>7</v>
      </c>
      <c r="AB184" s="537" t="s">
        <v>30</v>
      </c>
      <c r="AC184" s="592" t="s">
        <v>32</v>
      </c>
      <c r="AD184" s="537" t="s">
        <v>33</v>
      </c>
      <c r="AE184" s="536" t="s">
        <v>34</v>
      </c>
      <c r="AF184" s="566"/>
      <c r="AG184" s="614"/>
      <c r="AH184" s="614"/>
      <c r="AI184" s="544"/>
    </row>
    <row r="185" spans="1:35" s="166" customFormat="1" ht="17.25" customHeight="1" x14ac:dyDescent="0.2">
      <c r="B185" s="573"/>
      <c r="C185" s="525"/>
      <c r="D185" s="536"/>
      <c r="E185" s="536"/>
      <c r="F185" s="536" t="s">
        <v>36</v>
      </c>
      <c r="G185" s="536" t="s">
        <v>37</v>
      </c>
      <c r="H185" s="536" t="s">
        <v>38</v>
      </c>
      <c r="I185" s="536"/>
      <c r="J185" s="536" t="s">
        <v>19</v>
      </c>
      <c r="K185" s="536" t="s">
        <v>39</v>
      </c>
      <c r="L185" s="536" t="s">
        <v>40</v>
      </c>
      <c r="M185" s="536" t="s">
        <v>41</v>
      </c>
      <c r="N185" s="538"/>
      <c r="O185" s="536" t="s">
        <v>42</v>
      </c>
      <c r="P185" s="537" t="s">
        <v>43</v>
      </c>
      <c r="Q185" s="537" t="s">
        <v>44</v>
      </c>
      <c r="R185" s="537" t="s">
        <v>45</v>
      </c>
      <c r="S185" s="537" t="s">
        <v>45</v>
      </c>
      <c r="T185" s="537" t="s">
        <v>46</v>
      </c>
      <c r="U185" s="537" t="s">
        <v>47</v>
      </c>
      <c r="V185" s="537" t="s">
        <v>48</v>
      </c>
      <c r="W185" s="536" t="s">
        <v>49</v>
      </c>
      <c r="X185" s="540" t="s">
        <v>262</v>
      </c>
      <c r="Y185" s="541"/>
      <c r="Z185" s="536" t="s">
        <v>51</v>
      </c>
      <c r="AA185" s="536"/>
      <c r="AB185" s="542" t="s">
        <v>64</v>
      </c>
      <c r="AC185" s="612"/>
      <c r="AD185" s="536" t="s">
        <v>54</v>
      </c>
      <c r="AE185" s="536" t="s">
        <v>55</v>
      </c>
      <c r="AF185" s="566"/>
      <c r="AG185" s="614"/>
      <c r="AH185" s="614"/>
      <c r="AI185" s="545"/>
    </row>
    <row r="186" spans="1:35" s="166" customFormat="1" ht="17.25" customHeight="1" x14ac:dyDescent="0.2">
      <c r="B186" s="190"/>
      <c r="C186" s="622" t="s">
        <v>255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3"/>
      <c r="AC186" s="190"/>
      <c r="AD186" s="190"/>
      <c r="AE186" s="190"/>
      <c r="AF186" s="615">
        <v>41440</v>
      </c>
      <c r="AG186" s="570"/>
      <c r="AH186" s="571"/>
      <c r="AI186" s="370"/>
    </row>
    <row r="187" spans="1:35" s="166" customFormat="1" ht="43.5" customHeight="1" x14ac:dyDescent="0.2">
      <c r="B187" s="430">
        <v>60</v>
      </c>
      <c r="C187" s="622"/>
      <c r="D187" s="180" t="s">
        <v>216</v>
      </c>
      <c r="E187" s="431">
        <v>350.01</v>
      </c>
      <c r="F187" s="330">
        <v>5250.18</v>
      </c>
      <c r="G187" s="431">
        <v>2</v>
      </c>
      <c r="H187" s="431">
        <f t="shared" ref="H187" si="314">G187</f>
        <v>2</v>
      </c>
      <c r="I187" s="431">
        <v>0</v>
      </c>
      <c r="J187" s="431">
        <v>0</v>
      </c>
      <c r="K187" s="431"/>
      <c r="L187" s="431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615"/>
      <c r="AG187" s="570"/>
      <c r="AH187" s="571"/>
      <c r="AI187" s="370"/>
    </row>
    <row r="188" spans="1:35" s="166" customFormat="1" ht="43.5" customHeight="1" x14ac:dyDescent="0.2">
      <c r="B188" s="430">
        <v>61</v>
      </c>
      <c r="C188" s="463" t="s">
        <v>260</v>
      </c>
      <c r="D188" s="180" t="s">
        <v>127</v>
      </c>
      <c r="E188" s="431">
        <v>117.6</v>
      </c>
      <c r="F188" s="330">
        <v>1764</v>
      </c>
      <c r="G188" s="431"/>
      <c r="H188" s="431"/>
      <c r="I188" s="431"/>
      <c r="J188" s="431"/>
      <c r="K188" s="431"/>
      <c r="L188" s="431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548">
        <v>39632</v>
      </c>
      <c r="AG188" s="461"/>
      <c r="AH188" s="462"/>
      <c r="AI188" s="370"/>
    </row>
    <row r="189" spans="1:35" s="166" customFormat="1" ht="43.5" customHeight="1" x14ac:dyDescent="0.2">
      <c r="B189" s="430">
        <v>62</v>
      </c>
      <c r="C189" s="341" t="s">
        <v>179</v>
      </c>
      <c r="D189" s="444" t="s">
        <v>178</v>
      </c>
      <c r="E189" s="431">
        <v>512.33000000000004</v>
      </c>
      <c r="F189" s="330">
        <v>7685</v>
      </c>
      <c r="G189" s="431">
        <v>2</v>
      </c>
      <c r="H189" s="431">
        <f t="shared" ref="H189" si="325">G189</f>
        <v>2</v>
      </c>
      <c r="I189" s="431">
        <v>0</v>
      </c>
      <c r="J189" s="431">
        <v>0</v>
      </c>
      <c r="K189" s="431"/>
      <c r="L189" s="431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548">
        <v>41378</v>
      </c>
      <c r="AG189" s="570"/>
      <c r="AH189" s="571"/>
      <c r="AI189" s="370"/>
    </row>
    <row r="190" spans="1:35" s="166" customFormat="1" ht="36.75" customHeight="1" x14ac:dyDescent="0.2">
      <c r="B190" s="430"/>
      <c r="C190" s="428" t="s">
        <v>151</v>
      </c>
      <c r="D190" s="225"/>
      <c r="E190" s="431"/>
      <c r="F190" s="330"/>
      <c r="G190" s="431">
        <v>3</v>
      </c>
      <c r="H190" s="431">
        <f t="shared" si="222"/>
        <v>3</v>
      </c>
      <c r="I190" s="431">
        <v>0</v>
      </c>
      <c r="J190" s="431">
        <v>0</v>
      </c>
      <c r="K190" s="431"/>
      <c r="L190" s="431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548"/>
      <c r="AG190" s="570"/>
      <c r="AH190" s="571"/>
      <c r="AI190" s="370"/>
    </row>
    <row r="191" spans="1:35" s="166" customFormat="1" ht="35.25" customHeight="1" x14ac:dyDescent="0.2">
      <c r="B191" s="430">
        <v>63</v>
      </c>
      <c r="C191" s="341" t="s">
        <v>152</v>
      </c>
      <c r="D191" s="225" t="s">
        <v>127</v>
      </c>
      <c r="E191" s="431">
        <v>256.26</v>
      </c>
      <c r="F191" s="330">
        <v>3843.93</v>
      </c>
      <c r="G191" s="431">
        <v>4</v>
      </c>
      <c r="H191" s="431">
        <f t="shared" si="222"/>
        <v>4</v>
      </c>
      <c r="I191" s="431">
        <v>0</v>
      </c>
      <c r="J191" s="431">
        <v>0</v>
      </c>
      <c r="K191" s="431"/>
      <c r="L191" s="431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548">
        <v>40088</v>
      </c>
      <c r="AG191" s="570"/>
      <c r="AH191" s="571"/>
      <c r="AI191" s="370"/>
    </row>
    <row r="192" spans="1:35" s="166" customFormat="1" ht="25.9" customHeight="1" x14ac:dyDescent="0.2">
      <c r="B192" s="430"/>
      <c r="C192" s="443" t="s">
        <v>153</v>
      </c>
      <c r="D192" s="225"/>
      <c r="E192" s="431"/>
      <c r="F192" s="330"/>
      <c r="G192" s="431">
        <v>7</v>
      </c>
      <c r="H192" s="431">
        <f t="shared" si="222"/>
        <v>7</v>
      </c>
      <c r="I192" s="431">
        <v>0</v>
      </c>
      <c r="J192" s="431">
        <v>0</v>
      </c>
      <c r="K192" s="431"/>
      <c r="L192" s="431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548"/>
      <c r="AG192" s="570"/>
      <c r="AH192" s="571"/>
      <c r="AI192" s="370"/>
    </row>
    <row r="193" spans="2:37" s="166" customFormat="1" ht="37.5" customHeight="1" x14ac:dyDescent="0.2">
      <c r="B193" s="430">
        <v>64</v>
      </c>
      <c r="C193" s="341" t="s">
        <v>154</v>
      </c>
      <c r="D193" s="225" t="s">
        <v>155</v>
      </c>
      <c r="E193" s="431">
        <v>245.99</v>
      </c>
      <c r="F193" s="330">
        <v>3689.86</v>
      </c>
      <c r="G193" s="431">
        <v>7</v>
      </c>
      <c r="H193" s="431">
        <f t="shared" si="222"/>
        <v>7</v>
      </c>
      <c r="I193" s="431">
        <v>0</v>
      </c>
      <c r="J193" s="431">
        <v>0</v>
      </c>
      <c r="K193" s="431"/>
      <c r="L193" s="431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548">
        <v>39217</v>
      </c>
      <c r="AG193" s="570"/>
      <c r="AH193" s="571"/>
      <c r="AI193" s="370"/>
    </row>
    <row r="194" spans="2:37" s="166" customFormat="1" ht="37.5" customHeight="1" x14ac:dyDescent="0.2">
      <c r="B194" s="430"/>
      <c r="C194" s="428" t="s">
        <v>156</v>
      </c>
      <c r="D194" s="225"/>
      <c r="E194" s="431"/>
      <c r="F194" s="330"/>
      <c r="G194" s="431"/>
      <c r="H194" s="431"/>
      <c r="I194" s="431"/>
      <c r="J194" s="431"/>
      <c r="K194" s="431"/>
      <c r="L194" s="431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548"/>
      <c r="AG194" s="570"/>
      <c r="AH194" s="571"/>
      <c r="AI194" s="370"/>
    </row>
    <row r="195" spans="2:37" s="166" customFormat="1" ht="37.5" customHeight="1" x14ac:dyDescent="0.2">
      <c r="B195" s="430">
        <v>65</v>
      </c>
      <c r="C195" s="341" t="s">
        <v>217</v>
      </c>
      <c r="D195" s="180" t="s">
        <v>157</v>
      </c>
      <c r="E195" s="431">
        <v>308.04000000000002</v>
      </c>
      <c r="F195" s="330">
        <v>4620.54</v>
      </c>
      <c r="G195" s="431">
        <v>0</v>
      </c>
      <c r="H195" s="431">
        <f t="shared" ref="H195" si="337">G195</f>
        <v>0</v>
      </c>
      <c r="I195" s="431">
        <v>0</v>
      </c>
      <c r="J195" s="431">
        <v>0</v>
      </c>
      <c r="K195" s="431"/>
      <c r="L195" s="431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548">
        <v>38784</v>
      </c>
      <c r="AG195" s="570"/>
      <c r="AH195" s="571"/>
      <c r="AI195" s="370"/>
    </row>
    <row r="196" spans="2:37" s="166" customFormat="1" ht="23.25" customHeight="1" thickBot="1" x14ac:dyDescent="0.25">
      <c r="B196" s="448"/>
      <c r="C196" s="454" t="s">
        <v>60</v>
      </c>
      <c r="D196" s="455"/>
      <c r="E196" s="449"/>
      <c r="F196" s="456">
        <f>F187+F189+F191+F193+F195</f>
        <v>25089.510000000002</v>
      </c>
      <c r="G196" s="456">
        <f t="shared" ref="G196:L196" si="348">SUM(G187:G195)</f>
        <v>25</v>
      </c>
      <c r="H196" s="456">
        <f t="shared" si="348"/>
        <v>25</v>
      </c>
      <c r="I196" s="456">
        <f t="shared" si="348"/>
        <v>0</v>
      </c>
      <c r="J196" s="456">
        <f t="shared" si="348"/>
        <v>0</v>
      </c>
      <c r="K196" s="456">
        <f t="shared" si="348"/>
        <v>0</v>
      </c>
      <c r="L196" s="456">
        <f t="shared" si="348"/>
        <v>0</v>
      </c>
      <c r="M196" s="456">
        <f>M187+M189+M191+M193+M195</f>
        <v>25089.510000000002</v>
      </c>
      <c r="N196" s="456">
        <f t="shared" ref="N196:AD196" si="349">N187+N189+N191+N193+N195</f>
        <v>0</v>
      </c>
      <c r="O196" s="456">
        <f t="shared" si="349"/>
        <v>0</v>
      </c>
      <c r="P196" s="456">
        <f t="shared" si="349"/>
        <v>25119.510000000002</v>
      </c>
      <c r="Q196" s="456">
        <f t="shared" si="349"/>
        <v>17827.75</v>
      </c>
      <c r="R196" s="456">
        <f t="shared" si="349"/>
        <v>7291.7600000000011</v>
      </c>
      <c r="S196" s="456">
        <f t="shared" si="349"/>
        <v>1.0895999999999999</v>
      </c>
      <c r="T196" s="456">
        <f t="shared" si="349"/>
        <v>1594.522248</v>
      </c>
      <c r="U196" s="456">
        <f t="shared" si="349"/>
        <v>2212.5749999999998</v>
      </c>
      <c r="V196" s="456">
        <f t="shared" si="349"/>
        <v>3807.097248</v>
      </c>
      <c r="W196" s="456">
        <f t="shared" si="349"/>
        <v>0</v>
      </c>
      <c r="X196" s="456">
        <f t="shared" si="349"/>
        <v>3807.097248</v>
      </c>
      <c r="Y196" s="456">
        <f t="shared" si="349"/>
        <v>0</v>
      </c>
      <c r="Z196" s="456">
        <f t="shared" si="349"/>
        <v>0</v>
      </c>
      <c r="AA196" s="456">
        <f t="shared" si="349"/>
        <v>2486.5299999999997</v>
      </c>
      <c r="AB196" s="456">
        <f t="shared" si="349"/>
        <v>0</v>
      </c>
      <c r="AC196" s="456">
        <f t="shared" si="349"/>
        <v>0</v>
      </c>
      <c r="AD196" s="456">
        <f t="shared" si="349"/>
        <v>2486.5299999999997</v>
      </c>
      <c r="AE196" s="456">
        <f>AE187++AE188+AE189+AE191+AE193+AE195</f>
        <v>24266.809999999998</v>
      </c>
      <c r="AF196" s="415"/>
      <c r="AG196" s="604"/>
      <c r="AH196" s="604"/>
      <c r="AI196" s="373"/>
    </row>
    <row r="197" spans="2:37" s="166" customFormat="1" ht="18.75" customHeight="1" x14ac:dyDescent="0.2">
      <c r="B197" s="430"/>
      <c r="C197" s="161"/>
      <c r="D197" s="161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346"/>
      <c r="AG197" s="604"/>
      <c r="AH197" s="604"/>
      <c r="AI197" s="178"/>
    </row>
    <row r="198" spans="2:37" s="166" customFormat="1" ht="18.75" customHeight="1" x14ac:dyDescent="0.2">
      <c r="B198" s="430"/>
      <c r="C198" s="161"/>
      <c r="D198" s="161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346"/>
      <c r="AG198" s="604"/>
      <c r="AH198" s="604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401"/>
      <c r="C201" s="402"/>
      <c r="D201" s="402" t="s">
        <v>158</v>
      </c>
      <c r="E201" s="403"/>
      <c r="F201" s="404">
        <f t="shared" ref="F201:AE201" si="351">F20+F79+F112+F144+F172+F196</f>
        <v>495300.85000000003</v>
      </c>
      <c r="G201" s="404">
        <f t="shared" si="351"/>
        <v>305</v>
      </c>
      <c r="H201" s="404">
        <f t="shared" si="351"/>
        <v>305</v>
      </c>
      <c r="I201" s="404">
        <f t="shared" si="351"/>
        <v>0</v>
      </c>
      <c r="J201" s="404">
        <f t="shared" si="351"/>
        <v>0</v>
      </c>
      <c r="K201" s="404">
        <f t="shared" si="351"/>
        <v>5483</v>
      </c>
      <c r="L201" s="404">
        <f t="shared" si="351"/>
        <v>0</v>
      </c>
      <c r="M201" s="404">
        <f t="shared" si="351"/>
        <v>495300.85000000003</v>
      </c>
      <c r="N201" s="404">
        <f t="shared" si="351"/>
        <v>2407.04</v>
      </c>
      <c r="O201" s="404" t="e">
        <f t="shared" si="351"/>
        <v>#REF!</v>
      </c>
      <c r="P201" s="404" t="e">
        <f t="shared" si="351"/>
        <v>#REF!</v>
      </c>
      <c r="Q201" s="404" t="e">
        <f t="shared" si="351"/>
        <v>#N/A</v>
      </c>
      <c r="R201" s="404" t="e">
        <f t="shared" si="351"/>
        <v>#N/A</v>
      </c>
      <c r="S201" s="404" t="e">
        <f t="shared" si="351"/>
        <v>#N/A</v>
      </c>
      <c r="T201" s="404" t="e">
        <f t="shared" si="351"/>
        <v>#N/A</v>
      </c>
      <c r="U201" s="404" t="e">
        <f t="shared" si="351"/>
        <v>#N/A</v>
      </c>
      <c r="V201" s="404" t="e">
        <f t="shared" si="351"/>
        <v>#N/A</v>
      </c>
      <c r="W201" s="404" t="e">
        <f t="shared" si="351"/>
        <v>#N/A</v>
      </c>
      <c r="X201" s="404" t="e">
        <f t="shared" si="351"/>
        <v>#N/A</v>
      </c>
      <c r="Y201" s="404" t="e">
        <f t="shared" si="351"/>
        <v>#REF!</v>
      </c>
      <c r="Z201" s="404">
        <f t="shared" si="351"/>
        <v>0</v>
      </c>
      <c r="AA201" s="417">
        <f t="shared" si="351"/>
        <v>63086.130000000005</v>
      </c>
      <c r="AB201" s="404">
        <f t="shared" si="351"/>
        <v>0</v>
      </c>
      <c r="AC201" s="404">
        <f t="shared" si="351"/>
        <v>0</v>
      </c>
      <c r="AD201" s="404">
        <f t="shared" si="351"/>
        <v>63086.130000000005</v>
      </c>
      <c r="AE201" s="417">
        <f t="shared" si="351"/>
        <v>433029.54000000004</v>
      </c>
      <c r="AF201" s="405"/>
      <c r="AG201" s="406"/>
      <c r="AH201" s="407"/>
      <c r="AI201" s="197"/>
    </row>
    <row r="202" spans="2:37" s="166" customFormat="1" ht="14.25" x14ac:dyDescent="0.2">
      <c r="B202" s="408"/>
      <c r="C202" s="409"/>
      <c r="D202" s="409"/>
      <c r="E202" s="410"/>
      <c r="F202" s="410"/>
      <c r="G202" s="410">
        <f>SUM(G8:G197)</f>
        <v>603</v>
      </c>
      <c r="H202" s="410">
        <f>SUM(H8:H197)</f>
        <v>603</v>
      </c>
      <c r="I202" s="410">
        <f>SUM(I8:I197)</f>
        <v>0</v>
      </c>
      <c r="J202" s="410">
        <f>SUM(J8:J197)</f>
        <v>0</v>
      </c>
      <c r="K202" s="410"/>
      <c r="L202" s="410"/>
      <c r="M202" s="410"/>
      <c r="N202" s="410">
        <f t="shared" ref="N202:Y202" si="352">SUM(N8:N197)</f>
        <v>4814.08</v>
      </c>
      <c r="O202" s="410" t="e">
        <f t="shared" si="352"/>
        <v>#REF!</v>
      </c>
      <c r="P202" s="410" t="e">
        <f t="shared" si="352"/>
        <v>#REF!</v>
      </c>
      <c r="Q202" s="410" t="e">
        <f t="shared" si="352"/>
        <v>#N/A</v>
      </c>
      <c r="R202" s="410" t="e">
        <f t="shared" si="352"/>
        <v>#N/A</v>
      </c>
      <c r="S202" s="410" t="e">
        <f t="shared" si="352"/>
        <v>#N/A</v>
      </c>
      <c r="T202" s="410" t="e">
        <f t="shared" si="352"/>
        <v>#N/A</v>
      </c>
      <c r="U202" s="410" t="e">
        <f t="shared" si="352"/>
        <v>#N/A</v>
      </c>
      <c r="V202" s="410" t="e">
        <f t="shared" si="352"/>
        <v>#N/A</v>
      </c>
      <c r="W202" s="410" t="e">
        <f t="shared" si="352"/>
        <v>#N/A</v>
      </c>
      <c r="X202" s="410" t="e">
        <f t="shared" si="352"/>
        <v>#N/A</v>
      </c>
      <c r="Y202" s="410" t="e">
        <f t="shared" si="352"/>
        <v>#REF!</v>
      </c>
      <c r="Z202" s="410"/>
      <c r="AA202" s="410"/>
      <c r="AB202" s="410"/>
      <c r="AC202" s="410"/>
      <c r="AD202" s="410"/>
      <c r="AE202" s="410"/>
      <c r="AF202" s="411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398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261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616"/>
      <c r="AB210" s="616"/>
      <c r="AC210" s="616"/>
      <c r="AD210" s="616"/>
      <c r="AE210" s="616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618" t="s">
        <v>159</v>
      </c>
      <c r="D211" s="618"/>
      <c r="G211" s="621"/>
      <c r="H211" s="621"/>
      <c r="I211" s="621"/>
      <c r="J211" s="621"/>
      <c r="K211" s="621"/>
      <c r="L211" s="621"/>
      <c r="M211" s="621"/>
      <c r="N211" s="621"/>
      <c r="O211" s="621"/>
      <c r="P211" s="621"/>
      <c r="Q211" s="621"/>
      <c r="R211" s="621"/>
      <c r="S211" s="621"/>
      <c r="T211" s="621"/>
      <c r="U211" s="621"/>
      <c r="V211" s="621"/>
      <c r="W211" s="621"/>
      <c r="X211" s="621"/>
      <c r="Y211" s="621"/>
      <c r="Z211" s="621"/>
      <c r="AA211" s="618" t="s">
        <v>243</v>
      </c>
      <c r="AB211" s="618"/>
      <c r="AC211" s="618"/>
      <c r="AD211" s="618"/>
      <c r="AE211" s="618"/>
      <c r="AF211" s="227"/>
      <c r="AH211" s="167"/>
      <c r="AI211" s="167"/>
    </row>
    <row r="212" spans="2:35" s="166" customFormat="1" ht="16.899999999999999" customHeight="1" x14ac:dyDescent="0.2">
      <c r="B212" s="164"/>
      <c r="C212" s="613" t="s">
        <v>249</v>
      </c>
      <c r="D212" s="613"/>
      <c r="G212" s="196"/>
      <c r="H212" s="196"/>
      <c r="I212" s="196"/>
      <c r="J212" s="196"/>
      <c r="K212" s="196"/>
      <c r="L212" s="621"/>
      <c r="M212" s="621"/>
      <c r="N212" s="621"/>
      <c r="O212" s="621"/>
      <c r="P212" s="621"/>
      <c r="Q212" s="621"/>
      <c r="R212" s="621"/>
      <c r="S212" s="621"/>
      <c r="T212" s="621"/>
      <c r="U212" s="621"/>
      <c r="V212" s="621"/>
      <c r="W212" s="621"/>
      <c r="X212" s="621"/>
      <c r="Y212" s="621"/>
      <c r="Z212" s="621"/>
      <c r="AA212" s="613" t="s">
        <v>244</v>
      </c>
      <c r="AB212" s="613"/>
      <c r="AC212" s="613"/>
      <c r="AD212" s="613"/>
      <c r="AE212" s="613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597"/>
      <c r="AI219" s="597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621"/>
      <c r="C235" s="621"/>
      <c r="D235" s="621"/>
      <c r="E235" s="621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</mergeCells>
  <pageMargins left="0.7" right="0.7" top="0.75" bottom="0.75" header="0.3" footer="0.3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30" t="s">
        <v>163</v>
      </c>
      <c r="C7" s="630"/>
      <c r="D7" s="630"/>
      <c r="E7" s="8"/>
      <c r="F7" s="623" t="s">
        <v>164</v>
      </c>
      <c r="G7" s="624"/>
    </row>
    <row r="8" spans="1:7" ht="14.25" customHeight="1" x14ac:dyDescent="0.2">
      <c r="B8" s="627" t="s">
        <v>7</v>
      </c>
      <c r="C8" s="627"/>
      <c r="D8" s="627"/>
      <c r="E8" s="8"/>
      <c r="F8" s="628" t="s">
        <v>165</v>
      </c>
      <c r="G8" s="629"/>
    </row>
    <row r="9" spans="1:7" ht="8.25" customHeight="1" x14ac:dyDescent="0.2">
      <c r="B9" s="631"/>
      <c r="C9" s="631"/>
      <c r="D9" s="631"/>
      <c r="E9" s="8"/>
      <c r="F9" s="625"/>
      <c r="G9" s="626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630" t="s">
        <v>163</v>
      </c>
      <c r="C44" s="630"/>
      <c r="D44" s="630"/>
      <c r="E44" s="8"/>
      <c r="F44" s="623" t="s">
        <v>174</v>
      </c>
      <c r="G44" s="624"/>
    </row>
    <row r="45" spans="2:7" x14ac:dyDescent="0.2">
      <c r="B45" s="627" t="s">
        <v>7</v>
      </c>
      <c r="C45" s="627"/>
      <c r="D45" s="627"/>
      <c r="E45" s="8"/>
      <c r="F45" s="628" t="s">
        <v>175</v>
      </c>
      <c r="G45" s="629"/>
    </row>
    <row r="46" spans="2:7" ht="5.25" customHeight="1" x14ac:dyDescent="0.2">
      <c r="B46" s="631"/>
      <c r="C46" s="631"/>
      <c r="D46" s="631"/>
      <c r="E46" s="8"/>
      <c r="F46" s="625"/>
      <c r="G46" s="626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AE4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33" t="s">
        <v>3</v>
      </c>
      <c r="F1" s="634"/>
      <c r="G1" s="634"/>
      <c r="H1" s="634"/>
      <c r="I1" s="634"/>
      <c r="J1" s="634"/>
      <c r="K1" s="634"/>
      <c r="L1" s="635"/>
      <c r="M1" s="25"/>
      <c r="N1" s="67" t="s">
        <v>4</v>
      </c>
      <c r="O1" s="68"/>
      <c r="P1" s="636" t="s">
        <v>5</v>
      </c>
      <c r="Q1" s="637"/>
      <c r="R1" s="637"/>
      <c r="S1" s="637"/>
      <c r="T1" s="637"/>
      <c r="U1" s="638"/>
      <c r="V1" s="67" t="s">
        <v>6</v>
      </c>
      <c r="W1" s="67" t="s">
        <v>7</v>
      </c>
      <c r="X1" s="54"/>
      <c r="Y1" s="24" t="s">
        <v>8</v>
      </c>
      <c r="Z1" s="633" t="s">
        <v>9</v>
      </c>
      <c r="AA1" s="634"/>
      <c r="AB1" s="634"/>
      <c r="AC1" s="634"/>
      <c r="AD1" s="634"/>
      <c r="AE1" s="634"/>
      <c r="AF1" s="635"/>
      <c r="AG1" s="644" t="s">
        <v>227</v>
      </c>
      <c r="AH1" s="142" t="s">
        <v>10</v>
      </c>
      <c r="AI1" s="645" t="s">
        <v>226</v>
      </c>
      <c r="AJ1" s="135"/>
      <c r="AK1" s="639" t="s">
        <v>228</v>
      </c>
      <c r="AM1" s="632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42" t="s">
        <v>30</v>
      </c>
      <c r="AB2" s="24" t="s">
        <v>32</v>
      </c>
      <c r="AC2" s="24" t="s">
        <v>31</v>
      </c>
      <c r="AD2" s="36" t="s">
        <v>32</v>
      </c>
      <c r="AE2" s="642" t="s">
        <v>181</v>
      </c>
      <c r="AF2" s="41" t="s">
        <v>33</v>
      </c>
      <c r="AG2" s="644"/>
      <c r="AH2" s="143" t="s">
        <v>34</v>
      </c>
      <c r="AI2" s="646"/>
      <c r="AJ2" s="136" t="s">
        <v>225</v>
      </c>
      <c r="AK2" s="640"/>
      <c r="AM2" s="632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43"/>
      <c r="AB3" s="29" t="s">
        <v>182</v>
      </c>
      <c r="AC3" s="29" t="s">
        <v>52</v>
      </c>
      <c r="AD3" s="38" t="s">
        <v>53</v>
      </c>
      <c r="AE3" s="643"/>
      <c r="AF3" s="42" t="s">
        <v>54</v>
      </c>
      <c r="AG3" s="644"/>
      <c r="AH3" s="144" t="s">
        <v>55</v>
      </c>
      <c r="AI3" s="647"/>
      <c r="AJ3" s="137"/>
      <c r="AK3" s="641"/>
      <c r="AM3" s="632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9"/>
      <c r="AG1" s="4"/>
      <c r="AH1" s="4"/>
    </row>
    <row r="2" spans="1:34" ht="26.25" x14ac:dyDescent="0.4">
      <c r="A2" s="4"/>
      <c r="B2" s="580" t="s">
        <v>233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399"/>
      <c r="AG2" s="4"/>
      <c r="AH2" s="4"/>
    </row>
    <row r="3" spans="1:34" ht="19.5" thickBot="1" x14ac:dyDescent="0.25">
      <c r="A3" s="4"/>
      <c r="B3" s="581" t="s">
        <v>232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399"/>
      <c r="AG3" s="4"/>
      <c r="AH3" s="4"/>
    </row>
    <row r="4" spans="1:34" ht="15.6" customHeight="1" x14ac:dyDescent="0.25">
      <c r="A4" s="4"/>
      <c r="B4" s="662" t="s">
        <v>230</v>
      </c>
      <c r="C4" s="665" t="s">
        <v>12</v>
      </c>
      <c r="D4" s="668" t="s">
        <v>231</v>
      </c>
      <c r="E4" s="354" t="s">
        <v>2</v>
      </c>
      <c r="F4" s="671" t="s">
        <v>3</v>
      </c>
      <c r="G4" s="672"/>
      <c r="H4" s="672"/>
      <c r="I4" s="672"/>
      <c r="J4" s="672"/>
      <c r="K4" s="672"/>
      <c r="L4" s="672"/>
      <c r="M4" s="673"/>
      <c r="N4" s="355"/>
      <c r="O4" s="356" t="s">
        <v>4</v>
      </c>
      <c r="P4" s="357"/>
      <c r="Q4" s="674" t="s">
        <v>5</v>
      </c>
      <c r="R4" s="675"/>
      <c r="S4" s="675"/>
      <c r="T4" s="675"/>
      <c r="U4" s="675"/>
      <c r="V4" s="676"/>
      <c r="W4" s="356" t="s">
        <v>6</v>
      </c>
      <c r="X4" s="356" t="s">
        <v>7</v>
      </c>
      <c r="Y4" s="358"/>
      <c r="Z4" s="359" t="s">
        <v>8</v>
      </c>
      <c r="AA4" s="677" t="s">
        <v>9</v>
      </c>
      <c r="AB4" s="678"/>
      <c r="AC4" s="678"/>
      <c r="AD4" s="679"/>
      <c r="AE4" s="380" t="s">
        <v>10</v>
      </c>
      <c r="AF4" s="648" t="s">
        <v>250</v>
      </c>
      <c r="AG4" s="651" t="s">
        <v>35</v>
      </c>
      <c r="AH4" s="652"/>
    </row>
    <row r="5" spans="1:34" ht="14.45" customHeight="1" x14ac:dyDescent="0.25">
      <c r="A5" s="4"/>
      <c r="B5" s="663"/>
      <c r="C5" s="666"/>
      <c r="D5" s="669"/>
      <c r="E5" s="657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659" t="s">
        <v>7</v>
      </c>
      <c r="AB5" s="24" t="s">
        <v>30</v>
      </c>
      <c r="AC5" s="660" t="s">
        <v>181</v>
      </c>
      <c r="AD5" s="339" t="s">
        <v>33</v>
      </c>
      <c r="AE5" s="381" t="s">
        <v>34</v>
      </c>
      <c r="AF5" s="649"/>
      <c r="AG5" s="653"/>
      <c r="AH5" s="654"/>
    </row>
    <row r="6" spans="1:34" ht="15" customHeight="1" thickBot="1" x14ac:dyDescent="0.3">
      <c r="A6" s="4"/>
      <c r="B6" s="664"/>
      <c r="C6" s="667"/>
      <c r="D6" s="670"/>
      <c r="E6" s="658"/>
      <c r="F6" s="386" t="s">
        <v>36</v>
      </c>
      <c r="G6" s="386" t="s">
        <v>37</v>
      </c>
      <c r="H6" s="386" t="s">
        <v>38</v>
      </c>
      <c r="I6" s="386"/>
      <c r="J6" s="386" t="s">
        <v>19</v>
      </c>
      <c r="K6" s="386" t="s">
        <v>39</v>
      </c>
      <c r="L6" s="386" t="s">
        <v>40</v>
      </c>
      <c r="M6" s="386" t="s">
        <v>41</v>
      </c>
      <c r="N6" s="387"/>
      <c r="O6" s="388" t="s">
        <v>42</v>
      </c>
      <c r="P6" s="389" t="s">
        <v>43</v>
      </c>
      <c r="Q6" s="389" t="s">
        <v>44</v>
      </c>
      <c r="R6" s="389" t="s">
        <v>45</v>
      </c>
      <c r="S6" s="389" t="s">
        <v>45</v>
      </c>
      <c r="T6" s="389" t="s">
        <v>46</v>
      </c>
      <c r="U6" s="389" t="s">
        <v>47</v>
      </c>
      <c r="V6" s="389" t="s">
        <v>48</v>
      </c>
      <c r="W6" s="388" t="s">
        <v>49</v>
      </c>
      <c r="X6" s="390" t="s">
        <v>50</v>
      </c>
      <c r="Y6" s="391"/>
      <c r="Z6" s="386" t="s">
        <v>51</v>
      </c>
      <c r="AA6" s="658"/>
      <c r="AB6" s="392"/>
      <c r="AC6" s="661"/>
      <c r="AD6" s="386" t="s">
        <v>54</v>
      </c>
      <c r="AE6" s="393" t="s">
        <v>55</v>
      </c>
      <c r="AF6" s="650"/>
      <c r="AG6" s="655"/>
      <c r="AH6" s="656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5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5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5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5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5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5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5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5" t="s">
        <v>251</v>
      </c>
      <c r="AG14" s="155"/>
      <c r="AH14" s="155"/>
    </row>
    <row r="15" spans="1:34" ht="14.25" x14ac:dyDescent="0.2">
      <c r="A15" s="154"/>
      <c r="B15" s="361">
        <v>9</v>
      </c>
      <c r="C15" s="413" t="s">
        <v>253</v>
      </c>
      <c r="D15" s="412" t="s">
        <v>57</v>
      </c>
      <c r="E15" s="329">
        <f>F15/15.2</f>
        <v>849.375</v>
      </c>
      <c r="F15" s="330">
        <v>12910.5</v>
      </c>
      <c r="G15" s="379"/>
      <c r="H15" s="379"/>
      <c r="I15" s="379"/>
      <c r="J15" s="379"/>
      <c r="K15" s="379"/>
      <c r="L15" s="379"/>
      <c r="M15" s="331">
        <f>F15+L15+Z15</f>
        <v>12910.5</v>
      </c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31">
        <v>2140.2199999999998</v>
      </c>
      <c r="AB15" s="379"/>
      <c r="AC15" s="379"/>
      <c r="AD15" s="331">
        <f>AC15+AB15+AA15</f>
        <v>2140.2199999999998</v>
      </c>
      <c r="AE15" s="330">
        <f>M15-AA15</f>
        <v>10770.28</v>
      </c>
      <c r="AF15" s="395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5" t="s">
        <v>252</v>
      </c>
      <c r="AG16" s="155"/>
      <c r="AH16" s="155"/>
    </row>
    <row r="17" spans="1:34" ht="14.25" x14ac:dyDescent="0.2">
      <c r="A17" s="154"/>
      <c r="B17" s="361"/>
      <c r="C17" s="414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6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5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6"/>
      <c r="AG19" s="367"/>
      <c r="AH19" s="367"/>
    </row>
  </sheetData>
  <mergeCells count="13">
    <mergeCell ref="B2:AE2"/>
    <mergeCell ref="B3:AE3"/>
    <mergeCell ref="B4:B6"/>
    <mergeCell ref="C4:C6"/>
    <mergeCell ref="D4:D6"/>
    <mergeCell ref="F4:M4"/>
    <mergeCell ref="Q4:V4"/>
    <mergeCell ref="AA4:AD4"/>
    <mergeCell ref="AF4:AF6"/>
    <mergeCell ref="AG4:AH6"/>
    <mergeCell ref="E5:E6"/>
    <mergeCell ref="AA5:AA6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2020-04-28T15:59:55Z</cp:lastPrinted>
  <dcterms:created xsi:type="dcterms:W3CDTF">2000-05-05T04:08:27Z</dcterms:created>
  <dcterms:modified xsi:type="dcterms:W3CDTF">2020-04-30T15:16:07Z</dcterms:modified>
</cp:coreProperties>
</file>