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DICIEMBRE 2020\"/>
    </mc:Choice>
  </mc:AlternateContent>
  <bookViews>
    <workbookView xWindow="0" yWindow="0" windowWidth="20490" windowHeight="745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24" i="9" l="1"/>
  <c r="L24" i="9"/>
  <c r="H23" i="9" l="1"/>
  <c r="L23" i="9"/>
  <c r="H19" i="3" l="1"/>
  <c r="L19" i="3" s="1"/>
  <c r="H18" i="3"/>
  <c r="L18" i="3"/>
  <c r="H17" i="3" l="1"/>
  <c r="L17" i="3" s="1"/>
  <c r="I51" i="10" l="1"/>
  <c r="F51" i="10"/>
  <c r="E51" i="10"/>
  <c r="H10" i="9" l="1"/>
  <c r="H11" i="9"/>
  <c r="L11" i="9" s="1"/>
  <c r="H12" i="9"/>
  <c r="L12" i="9" s="1"/>
  <c r="H13" i="9"/>
  <c r="L13" i="9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I68" i="5"/>
  <c r="M68" i="5" s="1"/>
  <c r="I69" i="5"/>
  <c r="M69" i="5" s="1"/>
  <c r="I21" i="5"/>
  <c r="M21" i="5" s="1"/>
  <c r="I22" i="5"/>
  <c r="M22" i="5" s="1"/>
  <c r="I23" i="5"/>
  <c r="M23" i="5" s="1"/>
  <c r="I26" i="5"/>
  <c r="M26" i="5" s="1"/>
  <c r="H9" i="9"/>
  <c r="L9" i="9" s="1"/>
  <c r="H8" i="9"/>
  <c r="L8" i="9" s="1"/>
  <c r="H14" i="9"/>
  <c r="L14" i="9"/>
  <c r="H15" i="9"/>
  <c r="L15" i="9"/>
  <c r="H16" i="9"/>
  <c r="L16" i="9"/>
  <c r="H18" i="9"/>
  <c r="L18" i="9"/>
  <c r="H19" i="9"/>
  <c r="L19" i="9"/>
  <c r="H20" i="9"/>
  <c r="L21" i="9"/>
  <c r="H22" i="9"/>
  <c r="L22" i="9"/>
  <c r="B19" i="9"/>
  <c r="B21" i="9" s="1"/>
  <c r="B20" i="9"/>
  <c r="B22" i="9"/>
  <c r="G20" i="3"/>
  <c r="H71" i="5"/>
  <c r="I60" i="5"/>
  <c r="I61" i="5"/>
  <c r="M61" i="5" s="1"/>
  <c r="H27" i="5"/>
  <c r="F11" i="4"/>
  <c r="F19" i="4" s="1"/>
  <c r="C4" i="8" s="1"/>
  <c r="H4" i="8" s="1"/>
  <c r="E19" i="4"/>
  <c r="F18" i="4"/>
  <c r="F17" i="4"/>
  <c r="F15" i="4"/>
  <c r="F16" i="4"/>
  <c r="F13" i="4"/>
  <c r="F14" i="4"/>
  <c r="L10" i="9"/>
  <c r="H25" i="9"/>
  <c r="L25" i="9"/>
  <c r="A11" i="9"/>
  <c r="A14" i="9"/>
  <c r="F9" i="10"/>
  <c r="I9" i="10" s="1"/>
  <c r="I20" i="3"/>
  <c r="J20" i="3"/>
  <c r="K20" i="3"/>
  <c r="H6" i="3"/>
  <c r="L6" i="3" s="1"/>
  <c r="H8" i="3"/>
  <c r="H10" i="3"/>
  <c r="H11" i="3"/>
  <c r="L11" i="3"/>
  <c r="H12" i="3"/>
  <c r="L12" i="3" s="1"/>
  <c r="H13" i="3"/>
  <c r="H14" i="3"/>
  <c r="L14" i="3" s="1"/>
  <c r="H15" i="3"/>
  <c r="L15" i="3" s="1"/>
  <c r="H16" i="3"/>
  <c r="L16" i="3" s="1"/>
  <c r="H7" i="3"/>
  <c r="L7" i="3"/>
  <c r="H9" i="3"/>
  <c r="F20" i="3"/>
  <c r="I11" i="5"/>
  <c r="I12" i="5"/>
  <c r="I13" i="5"/>
  <c r="M13" i="5"/>
  <c r="I14" i="5"/>
  <c r="M14" i="5" s="1"/>
  <c r="I15" i="5"/>
  <c r="I17" i="5"/>
  <c r="M17" i="5" s="1"/>
  <c r="I18" i="5"/>
  <c r="M18" i="5" s="1"/>
  <c r="I19" i="5"/>
  <c r="M19" i="5" s="1"/>
  <c r="I20" i="5"/>
  <c r="M20" i="5" s="1"/>
  <c r="I10" i="5"/>
  <c r="L27" i="5"/>
  <c r="K26" i="9"/>
  <c r="J26" i="9"/>
  <c r="G26" i="9"/>
  <c r="L71" i="5"/>
  <c r="K71" i="5"/>
  <c r="F48" i="10"/>
  <c r="I48" i="10" s="1"/>
  <c r="B61" i="5"/>
  <c r="B62" i="5" s="1"/>
  <c r="B63" i="5" s="1"/>
  <c r="F47" i="10"/>
  <c r="I47" i="10"/>
  <c r="J71" i="5"/>
  <c r="F71" i="5"/>
  <c r="L9" i="3"/>
  <c r="O58" i="3"/>
  <c r="F6" i="10"/>
  <c r="G11" i="5"/>
  <c r="G27" i="5" s="1"/>
  <c r="G71" i="5" s="1"/>
  <c r="F38" i="6"/>
  <c r="F14" i="6"/>
  <c r="C6" i="8"/>
  <c r="H6" i="8" s="1"/>
  <c r="A8" i="9"/>
  <c r="B11" i="5"/>
  <c r="B12" i="5" s="1"/>
  <c r="B13" i="5" s="1"/>
  <c r="B14" i="5" s="1"/>
  <c r="B15" i="5" s="1"/>
  <c r="B18" i="5"/>
  <c r="B22" i="5"/>
  <c r="H7" i="9"/>
  <c r="L7" i="9" s="1"/>
  <c r="L13" i="3"/>
  <c r="L10" i="3"/>
  <c r="H10" i="10"/>
  <c r="E10" i="10"/>
  <c r="H51" i="10"/>
  <c r="F27" i="5"/>
  <c r="F49" i="10"/>
  <c r="I49" i="10"/>
  <c r="F46" i="10"/>
  <c r="I46" i="10"/>
  <c r="E45" i="10"/>
  <c r="F45" i="10" s="1"/>
  <c r="F44" i="10"/>
  <c r="I44" i="10"/>
  <c r="F43" i="10"/>
  <c r="I43" i="10"/>
  <c r="F8" i="10"/>
  <c r="I8" i="10"/>
  <c r="F7" i="10"/>
  <c r="I7" i="10" s="1"/>
  <c r="D4" i="8"/>
  <c r="J14" i="5"/>
  <c r="J13" i="5"/>
  <c r="J27" i="5" s="1"/>
  <c r="A7" i="3"/>
  <c r="A8" i="3" s="1"/>
  <c r="A9" i="3" s="1"/>
  <c r="A10" i="3" s="1"/>
  <c r="A11" i="3" s="1"/>
  <c r="A12" i="3" s="1"/>
  <c r="A13" i="3" s="1"/>
  <c r="A14" i="3" s="1"/>
  <c r="A15" i="3" s="1"/>
  <c r="A16" i="3" s="1"/>
  <c r="O47" i="3"/>
  <c r="O59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8" i="3"/>
  <c r="O50" i="3"/>
  <c r="O52" i="3"/>
  <c r="O53" i="3"/>
  <c r="O54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F12" i="4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 s="1"/>
  <c r="H8" i="8" s="1"/>
  <c r="H11" i="8" s="1"/>
  <c r="N154" i="1"/>
  <c r="V24" i="1"/>
  <c r="N38" i="1"/>
  <c r="V35" i="1"/>
  <c r="D2" i="8"/>
  <c r="V98" i="1"/>
  <c r="N58" i="1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N188" i="1"/>
  <c r="N186" i="1"/>
  <c r="N200" i="1"/>
  <c r="T192" i="1"/>
  <c r="M71" i="5"/>
  <c r="L26" i="9" l="1"/>
  <c r="H20" i="3"/>
  <c r="L8" i="3"/>
  <c r="L20" i="3" s="1"/>
  <c r="M27" i="5"/>
  <c r="I27" i="5"/>
  <c r="I71" i="5"/>
  <c r="F10" i="10"/>
  <c r="I45" i="10"/>
  <c r="I6" i="10"/>
  <c r="I10" i="10" s="1"/>
  <c r="H26" i="9"/>
</calcChain>
</file>

<file path=xl/sharedStrings.xml><?xml version="1.0" encoding="utf-8"?>
<sst xmlns="http://schemas.openxmlformats.org/spreadsheetml/2006/main" count="1153" uniqueCount="544">
  <si>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</si>
  <si>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</si>
  <si>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</si>
  <si>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</si>
  <si>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</si>
  <si>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</si>
  <si>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</si>
  <si>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</si>
  <si>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</si>
  <si>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</si>
  <si>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</si>
  <si>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</si>
  <si>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</si>
  <si>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</si>
  <si>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</si>
  <si>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</si>
  <si>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</si>
  <si>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</si>
  <si>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</si>
  <si>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</si>
  <si>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</si>
  <si>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</si>
  <si>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</si>
  <si>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</si>
  <si>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</si>
  <si>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</si>
  <si>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</si>
  <si>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</si>
  <si>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</si>
  <si>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</si>
  <si>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</si>
  <si>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</si>
  <si>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</si>
  <si>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</si>
  <si>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</si>
  <si>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</si>
  <si>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</si>
  <si>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</si>
  <si>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</si>
  <si>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</si>
  <si>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</si>
  <si>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</si>
  <si>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</si>
  <si>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</si>
  <si>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</si>
  <si>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</si>
  <si>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</si>
  <si>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</si>
  <si>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</si>
  <si>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</si>
  <si>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</si>
  <si>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</si>
  <si>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</si>
  <si>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</si>
  <si>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</si>
  <si>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</si>
  <si>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</si>
  <si>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</si>
  <si>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</si>
  <si>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</si>
  <si>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</si>
  <si>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</si>
  <si>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</si>
  <si>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</si>
  <si>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</si>
  <si>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</si>
  <si>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</si>
  <si>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</si>
  <si>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</si>
  <si>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</si>
  <si>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</si>
  <si>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</si>
  <si>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</si>
  <si>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</si>
  <si>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</si>
  <si>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</si>
  <si>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</si>
  <si>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</si>
  <si>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</si>
  <si>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</si>
  <si>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</si>
  <si>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</si>
  <si>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</si>
  <si>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</si>
  <si>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</si>
  <si>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</si>
  <si>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</si>
  <si>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</si>
  <si>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</si>
  <si>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</si>
  <si>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</si>
  <si>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</si>
  <si>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</si>
  <si>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</si>
  <si>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</si>
  <si>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</si>
  <si>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</si>
  <si>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</si>
  <si>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</si>
  <si>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</si>
  <si>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</si>
  <si>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</si>
  <si>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</si>
  <si>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</si>
  <si>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</si>
  <si>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</si>
  <si>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</si>
  <si>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</si>
  <si>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</si>
  <si>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</si>
  <si>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</si>
  <si>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</si>
  <si>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</si>
  <si>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</si>
  <si>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</si>
  <si>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</si>
  <si>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</si>
  <si>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</si>
  <si>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</si>
  <si>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</si>
  <si>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</si>
  <si>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</si>
  <si>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</si>
  <si>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</si>
  <si>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</si>
  <si>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</si>
  <si>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</si>
  <si>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</si>
  <si>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</si>
  <si>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</si>
  <si>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</si>
  <si>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</si>
  <si>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</si>
  <si>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</si>
  <si>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</si>
  <si>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</si>
  <si>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</si>
  <si>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</si>
  <si>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</si>
  <si>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</si>
  <si>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</si>
  <si>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</si>
  <si>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</si>
  <si>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</si>
  <si>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</si>
  <si>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</si>
  <si>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</si>
  <si>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</si>
  <si>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</si>
  <si>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</si>
  <si>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</si>
  <si>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</si>
  <si>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</si>
  <si>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</si>
  <si>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</si>
  <si>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</si>
  <si>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</si>
  <si>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</si>
  <si>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</si>
  <si>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</si>
  <si>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</si>
  <si>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</si>
  <si>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</si>
  <si>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</si>
  <si>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</si>
  <si>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</si>
  <si>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</si>
  <si>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</si>
  <si>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</si>
  <si>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</si>
  <si>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</si>
  <si>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</si>
  <si>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</si>
  <si>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</si>
  <si>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</si>
  <si>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</si>
  <si>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</si>
  <si>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</si>
  <si>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</si>
  <si>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</si>
  <si>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</si>
  <si>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</si>
  <si>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</si>
  <si>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</si>
  <si>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</si>
  <si>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</si>
  <si>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</si>
  <si>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</si>
  <si>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</si>
  <si>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</si>
  <si>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</si>
  <si>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</si>
  <si>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</si>
  <si>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</si>
  <si>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</si>
  <si>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</si>
  <si>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</si>
  <si>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</si>
  <si>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</si>
  <si>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</si>
  <si>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</si>
  <si>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</si>
  <si>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</si>
  <si>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</si>
  <si>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</si>
  <si>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</si>
  <si>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</si>
  <si>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</si>
  <si>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</si>
  <si>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</si>
  <si>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</si>
  <si>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</si>
  <si>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</si>
  <si>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</si>
  <si>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</si>
  <si>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</si>
  <si>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</si>
  <si>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</si>
  <si>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</si>
  <si>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</si>
  <si>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</si>
  <si>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</si>
  <si>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</si>
  <si>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</si>
  <si>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</si>
  <si>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</si>
  <si>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</si>
  <si>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</si>
  <si>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</si>
  <si>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</si>
  <si>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</si>
  <si>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</si>
  <si>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</si>
  <si>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</si>
  <si>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</si>
  <si>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</si>
  <si>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</si>
  <si>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</si>
  <si>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</si>
  <si>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</si>
  <si>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</si>
  <si>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</si>
  <si>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</si>
  <si>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</si>
  <si>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</si>
  <si>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</si>
  <si>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</si>
  <si>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</si>
  <si>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</si>
  <si>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</si>
  <si>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</si>
  <si>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</si>
  <si>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</si>
  <si>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</si>
  <si>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</si>
  <si>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</si>
  <si>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</si>
  <si>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</si>
  <si>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</si>
  <si>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</si>
  <si>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</si>
  <si>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</si>
  <si>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</si>
  <si>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</si>
  <si>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</si>
  <si>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</si>
  <si>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</si>
  <si>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</si>
  <si>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</si>
  <si>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</si>
  <si>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</si>
  <si>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</si>
  <si>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</si>
  <si>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</si>
  <si>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</si>
  <si>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</si>
  <si>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</si>
  <si>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</si>
  <si>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</si>
  <si>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</si>
  <si>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</si>
  <si>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</si>
  <si>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</si>
  <si>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</si>
  <si>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</si>
  <si>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</si>
  <si>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</si>
  <si>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</si>
  <si>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</si>
  <si>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</si>
  <si>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</si>
  <si>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</si>
  <si>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</si>
  <si>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</si>
  <si>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</si>
  <si>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</si>
  <si>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</si>
  <si>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</si>
  <si>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</si>
  <si>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</si>
  <si>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</si>
  <si>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</si>
  <si>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</si>
  <si>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</si>
  <si>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</si>
  <si>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</si>
  <si>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</si>
  <si>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</si>
  <si>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</si>
  <si>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</si>
  <si>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</si>
  <si>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</si>
  <si>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</si>
  <si>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</si>
  <si>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</si>
  <si>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</si>
  <si>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</si>
  <si>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</si>
  <si>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</si>
  <si>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</si>
  <si>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</si>
  <si>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</si>
  <si>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</si>
  <si>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</si>
  <si>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</si>
  <si>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</si>
  <si>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</si>
  <si>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</si>
  <si>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</si>
  <si>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</si>
  <si>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</si>
  <si>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</si>
  <si>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</si>
  <si>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</si>
  <si>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</si>
  <si>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</si>
  <si>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</si>
  <si>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</si>
  <si>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</si>
  <si>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</si>
  <si>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</si>
  <si>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</si>
  <si>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</si>
  <si>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</si>
  <si>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</si>
  <si>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</si>
  <si>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</si>
  <si>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</si>
  <si>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</si>
  <si>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</si>
  <si>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</si>
  <si>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</si>
  <si>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</si>
  <si>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</si>
  <si>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</si>
  <si>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</si>
  <si>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</si>
  <si>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</si>
  <si>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</si>
  <si>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</si>
  <si>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</si>
  <si>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</si>
  <si>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</si>
  <si>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</si>
  <si>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</si>
  <si>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</si>
  <si>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</si>
  <si>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</si>
  <si>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</si>
  <si>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</si>
  <si>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</si>
  <si>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</si>
  <si>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</si>
  <si>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</si>
  <si>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</si>
  <si>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</si>
  <si>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</si>
  <si>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</si>
  <si>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</si>
  <si>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</si>
  <si>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</si>
  <si>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</si>
  <si>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</si>
  <si>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</si>
  <si>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</si>
  <si>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</si>
  <si>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</si>
  <si>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</si>
  <si>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</si>
  <si>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</si>
  <si>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</si>
  <si>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</si>
  <si>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</si>
  <si>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</si>
  <si>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</si>
  <si>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</si>
  <si>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</si>
  <si>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</si>
  <si>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</si>
  <si>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</si>
  <si>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</si>
  <si>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</si>
  <si>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</si>
  <si>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</si>
  <si>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</si>
  <si>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</si>
  <si>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</si>
  <si>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</si>
  <si>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</si>
  <si>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</si>
  <si>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</si>
  <si>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</si>
  <si>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</si>
  <si>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</si>
  <si>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</si>
  <si>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</si>
  <si>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</si>
  <si>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</si>
  <si>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</si>
  <si>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</si>
  <si>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</si>
  <si>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</si>
  <si>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</si>
  <si>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</si>
  <si>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</si>
  <si>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</si>
  <si>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</si>
  <si>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</si>
  <si>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</si>
  <si>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</si>
  <si>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</si>
  <si>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</si>
  <si>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</si>
  <si>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</si>
  <si>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</si>
  <si>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</si>
  <si>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</si>
  <si>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</si>
  <si>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</si>
  <si>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</si>
  <si>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</si>
  <si>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</si>
  <si>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</si>
  <si>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</si>
  <si>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</si>
  <si>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</si>
  <si>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</si>
  <si>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</si>
  <si>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</si>
  <si>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</si>
  <si>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</si>
  <si>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</si>
  <si>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</si>
  <si>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</si>
  <si>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</si>
  <si>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</si>
  <si>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</si>
  <si>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</si>
  <si>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</si>
  <si>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</si>
  <si>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</si>
  <si>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</si>
  <si>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</si>
  <si>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</si>
  <si>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</si>
  <si>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</si>
  <si>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</si>
  <si>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</si>
  <si>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</si>
  <si>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</si>
  <si>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</si>
  <si>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</si>
  <si>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</si>
  <si>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</si>
  <si>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</si>
  <si>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</si>
  <si>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</si>
  <si>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</si>
  <si>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</si>
  <si>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</si>
  <si>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</si>
  <si>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</si>
  <si>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</si>
  <si>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</si>
  <si>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</si>
  <si>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</si>
  <si>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</si>
  <si>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</si>
  <si>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</si>
  <si>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</si>
  <si>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</si>
  <si>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</si>
  <si>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</si>
  <si>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</si>
  <si>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</si>
  <si>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</si>
  <si>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</si>
  <si>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</si>
  <si>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</si>
  <si>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</si>
  <si>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</si>
  <si>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</si>
  <si>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</si>
  <si>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</si>
  <si>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</si>
  <si>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</si>
  <si>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</si>
  <si>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</si>
  <si>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</si>
  <si>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</si>
  <si>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</si>
  <si>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</si>
  <si>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</si>
  <si>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</si>
  <si>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</si>
  <si>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</si>
  <si>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</si>
  <si>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</si>
  <si>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</si>
  <si>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</si>
  <si>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</si>
  <si>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</si>
  <si>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</si>
  <si>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</si>
  <si>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</si>
  <si>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</si>
  <si>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</si>
  <si>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</si>
  <si>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</si>
  <si>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OP MAQ</t>
  </si>
  <si>
    <t>EDGAR HERNAN GONZALEZ MANCILLA</t>
  </si>
  <si>
    <t>VICTORIANO ALVARADO G</t>
  </si>
  <si>
    <t>1 AL 15  DE DICIEMBRE  DE 2020</t>
  </si>
  <si>
    <t>.</t>
  </si>
  <si>
    <t>16   AL 31  DE DICIEMBRE  DEL 2020</t>
  </si>
  <si>
    <t>16 AL 31  DE DICIEMBRE  DEL 2020</t>
  </si>
  <si>
    <t>16  AL  31   DE DICIEMBRE  DEL 2020</t>
  </si>
  <si>
    <t>16  AL 31  DE DICIEMBRE   DEL 2020</t>
  </si>
  <si>
    <t>16  AL 31   DE DICIEMBRE  DEL 2020</t>
  </si>
  <si>
    <r>
      <t xml:space="preserve">                                                                         16  AL 31  DE DICIEMBRE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</si>
  <si>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16 AL 31  DE DICIEMBRE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</si>
  <si>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16  AL  31 DE DICIEMBRE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</si>
  <si>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RAMON MORENO SOLANO</t>
  </si>
  <si>
    <t>AUX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</si>
</sst>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0" fontId="34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1" fillId="0" borderId="29" xfId="0" applyFont="1" applyFill="1" applyBorder="1" applyAlignment="1">
      <alignment horizontal="center" wrapText="1"/>
    </xf>
    <xf numFmtId="0" fontId="35" fillId="0" borderId="0" xfId="0" applyFont="1" applyFill="1" applyBorder="1"/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19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7" fillId="0" borderId="8" xfId="1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50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51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4" fillId="0" borderId="19" xfId="0" applyFont="1" applyFill="1" applyBorder="1"/>
    <xf numFmtId="0" fontId="51" fillId="0" borderId="22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0" fillId="0" borderId="8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8" fillId="7" borderId="47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/>
    </xf>
    <xf numFmtId="44" fontId="8" fillId="7" borderId="47" xfId="1" applyFont="1" applyFill="1" applyBorder="1" applyAlignment="1">
      <alignment horizontal="left" vertical="center"/>
    </xf>
    <xf numFmtId="44" fontId="25" fillId="7" borderId="47" xfId="1" applyFont="1" applyFill="1" applyBorder="1" applyAlignment="1">
      <alignment horizontal="left" vertical="center"/>
    </xf>
    <xf numFmtId="0" fontId="13" fillId="7" borderId="47" xfId="0" applyFont="1" applyFill="1" applyBorder="1"/>
    <xf numFmtId="49" fontId="50" fillId="0" borderId="48" xfId="0" applyNumberFormat="1" applyFont="1" applyFill="1" applyBorder="1" applyAlignment="1" applyProtection="1">
      <alignment horizontal="center"/>
      <protection locked="0"/>
    </xf>
    <xf numFmtId="0" fontId="57" fillId="5" borderId="9" xfId="0" applyFont="1" applyFill="1" applyBorder="1"/>
    <xf numFmtId="0" fontId="34" fillId="0" borderId="23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Continuous" vertical="top"/>
    </xf>
    <xf numFmtId="0" fontId="25" fillId="8" borderId="0" xfId="0" applyFont="1" applyFill="1" applyAlignment="1">
      <alignment horizontal="centerContinuous" vertical="top"/>
    </xf>
    <xf numFmtId="0" fontId="25" fillId="8" borderId="0" xfId="0" applyFont="1" applyFill="1" applyAlignment="1">
      <alignment horizontal="centerContinuous" vertical="top" wrapText="1"/>
    </xf>
    <xf numFmtId="4" fontId="25" fillId="8" borderId="0" xfId="0" applyNumberFormat="1" applyFont="1" applyFill="1" applyAlignment="1">
      <alignment horizontal="centerContinuous" vertical="top"/>
    </xf>
    <xf numFmtId="0" fontId="28" fillId="8" borderId="0" xfId="0" applyFont="1" applyFill="1" applyBorder="1" applyAlignment="1">
      <alignment vertical="top"/>
    </xf>
    <xf numFmtId="0" fontId="56" fillId="8" borderId="0" xfId="0" applyFont="1" applyFill="1" applyAlignment="1">
      <alignment vertical="top"/>
    </xf>
    <xf numFmtId="0" fontId="25" fillId="8" borderId="0" xfId="0" applyFont="1" applyFill="1" applyBorder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9" fillId="9" borderId="0" xfId="0" applyFont="1" applyFill="1" applyBorder="1" applyAlignment="1">
      <alignment horizontal="center" vertical="top"/>
    </xf>
    <xf numFmtId="0" fontId="56" fillId="9" borderId="0" xfId="0" applyFont="1" applyFill="1" applyAlignment="1">
      <alignment horizontal="centerContinuous" vertical="top"/>
    </xf>
    <xf numFmtId="0" fontId="37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28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top"/>
    </xf>
    <xf numFmtId="0" fontId="2" fillId="9" borderId="0" xfId="0" applyFont="1" applyFill="1" applyBorder="1" applyAlignment="1">
      <alignment horizontal="center" vertical="top"/>
    </xf>
    <xf numFmtId="0" fontId="2" fillId="9" borderId="0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top" wrapText="1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7" fillId="9" borderId="0" xfId="0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ED8EC"/>
      <color rgb="FFCE52AB"/>
      <color rgb="FF2AF1F6"/>
      <color rgb="FFF5C379"/>
      <color rgb="FF77F799"/>
      <color rgb="FFCC0099"/>
      <color rgb="FF65E7F9"/>
      <color rgb="FFFAFA64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30</xdr:row>
      <xdr:rowOff>9525</xdr:rowOff>
    </xdr:from>
    <xdr:to>
      <xdr:col>2</xdr:col>
      <xdr:colOff>1533525</xdr:colOff>
      <xdr:row>30</xdr:row>
      <xdr:rowOff>9525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30</xdr:row>
      <xdr:rowOff>9525</xdr:rowOff>
    </xdr:from>
    <xdr:to>
      <xdr:col>2</xdr:col>
      <xdr:colOff>1533525</xdr:colOff>
      <xdr:row>30</xdr:row>
      <xdr:rowOff>9525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30</xdr:row>
      <xdr:rowOff>0</xdr:rowOff>
    </xdr:from>
    <xdr:to>
      <xdr:col>9</xdr:col>
      <xdr:colOff>495300</xdr:colOff>
      <xdr:row>30</xdr:row>
      <xdr:rowOff>0</xdr:rowOff>
    </xdr:to>
    <xdr:sp macro="" textlink="">
      <xdr:nvSpPr>
        <xdr:cNvPr id="8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30</xdr:row>
      <xdr:rowOff>0</xdr:rowOff>
    </xdr:from>
    <xdr:to>
      <xdr:col>9</xdr:col>
      <xdr:colOff>495300</xdr:colOff>
      <xdr:row>30</xdr:row>
      <xdr:rowOff>0</xdr:rowOff>
    </xdr:to>
    <xdr:sp macro="" textlink="">
      <xdr:nvSpPr>
        <xdr:cNvPr id="9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495300</xdr:colOff>
      <xdr:row>30</xdr:row>
      <xdr:rowOff>0</xdr:rowOff>
    </xdr:to>
    <xdr:sp macro="" textlink="">
      <xdr:nvSpPr>
        <xdr:cNvPr id="10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495300</xdr:colOff>
      <xdr:row>30</xdr:row>
      <xdr:rowOff>0</xdr:rowOff>
    </xdr:to>
    <xdr:sp macro="" textlink="">
      <xdr:nvSpPr>
        <xdr:cNvPr id="11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1" customFormat="1" ht="25.9" customHeight="1" x14ac:dyDescent="0.25">
      <c r="A5" s="522" t="s">
        <v>501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3" t="s">
        <v>500</v>
      </c>
    </row>
    <row r="6" spans="1:14" s="271" customFormat="1" ht="18" x14ac:dyDescent="0.25">
      <c r="A6" s="524"/>
      <c r="B6" s="525" t="s">
        <v>392</v>
      </c>
      <c r="C6" s="526"/>
      <c r="D6" s="527"/>
      <c r="E6" s="528"/>
      <c r="F6" s="528"/>
      <c r="G6" s="528"/>
      <c r="H6" s="528"/>
      <c r="I6" s="526"/>
      <c r="J6" s="526"/>
      <c r="K6" s="526"/>
      <c r="L6" s="526"/>
      <c r="M6" s="529"/>
      <c r="N6" s="526"/>
    </row>
    <row r="7" spans="1:14" s="271" customFormat="1" ht="23.45" customHeight="1" thickBot="1" x14ac:dyDescent="0.3">
      <c r="A7" s="524"/>
      <c r="B7" s="530" t="s">
        <v>534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</row>
    <row r="8" spans="1:14" s="290" customFormat="1" ht="36" customHeight="1" x14ac:dyDescent="0.25">
      <c r="B8" s="319">
        <v>0</v>
      </c>
      <c r="C8" s="320" t="s">
        <v>3</v>
      </c>
      <c r="D8" s="320" t="s">
        <v>177</v>
      </c>
      <c r="E8" s="320" t="s">
        <v>178</v>
      </c>
      <c r="F8" s="320" t="s">
        <v>179</v>
      </c>
      <c r="G8" s="320" t="s">
        <v>179</v>
      </c>
      <c r="H8" s="320" t="s">
        <v>209</v>
      </c>
      <c r="I8" s="321" t="s">
        <v>170</v>
      </c>
      <c r="J8" s="321" t="s">
        <v>8</v>
      </c>
      <c r="K8" s="321" t="s">
        <v>497</v>
      </c>
      <c r="L8" s="322" t="s">
        <v>429</v>
      </c>
      <c r="M8" s="321" t="s">
        <v>394</v>
      </c>
      <c r="N8" s="323" t="s">
        <v>180</v>
      </c>
    </row>
    <row r="9" spans="1:14" ht="24" customHeight="1" x14ac:dyDescent="0.25">
      <c r="B9" s="480" t="s">
        <v>487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2"/>
    </row>
    <row r="10" spans="1:14" ht="21.75" customHeight="1" x14ac:dyDescent="0.25">
      <c r="B10" s="408">
        <v>1</v>
      </c>
      <c r="C10" s="394" t="s">
        <v>477</v>
      </c>
      <c r="D10" s="308" t="s">
        <v>478</v>
      </c>
      <c r="E10" s="308" t="s">
        <v>206</v>
      </c>
      <c r="F10" s="309">
        <v>6600</v>
      </c>
      <c r="G10" s="309">
        <v>3465</v>
      </c>
      <c r="H10" s="309">
        <v>4372</v>
      </c>
      <c r="I10" s="309">
        <f>H10/2</f>
        <v>2186</v>
      </c>
      <c r="J10" s="309"/>
      <c r="K10" s="434">
        <v>827040231</v>
      </c>
      <c r="L10" s="310"/>
      <c r="M10" s="309">
        <v>2186</v>
      </c>
      <c r="N10" s="325"/>
    </row>
    <row r="11" spans="1:14" s="2" customFormat="1" ht="26.25" customHeight="1" x14ac:dyDescent="0.25">
      <c r="B11" s="324">
        <f t="shared" ref="B11:B22" si="0">SUM(B10+1)</f>
        <v>2</v>
      </c>
      <c r="C11" s="307" t="s">
        <v>268</v>
      </c>
      <c r="D11" s="308" t="s">
        <v>395</v>
      </c>
      <c r="E11" s="308" t="s">
        <v>206</v>
      </c>
      <c r="F11" s="309">
        <v>2200</v>
      </c>
      <c r="G11" s="309">
        <f>SUM(F11*1.05)</f>
        <v>2310</v>
      </c>
      <c r="H11" s="309">
        <v>2704.6</v>
      </c>
      <c r="I11" s="309">
        <f t="shared" ref="I11:I26" si="1">H11/2</f>
        <v>1352.3</v>
      </c>
      <c r="J11" s="309"/>
      <c r="K11" s="434">
        <v>827041300</v>
      </c>
      <c r="L11" s="309"/>
      <c r="M11" s="309">
        <v>1352.3</v>
      </c>
      <c r="N11" s="325"/>
    </row>
    <row r="12" spans="1:14" ht="26.25" customHeight="1" x14ac:dyDescent="0.25">
      <c r="B12" s="324">
        <f t="shared" si="0"/>
        <v>3</v>
      </c>
      <c r="C12" s="394" t="s">
        <v>413</v>
      </c>
      <c r="D12" s="308" t="s">
        <v>417</v>
      </c>
      <c r="E12" s="308" t="s">
        <v>206</v>
      </c>
      <c r="F12" s="309">
        <v>4200</v>
      </c>
      <c r="G12" s="309">
        <v>2210</v>
      </c>
      <c r="H12" s="309">
        <v>6000</v>
      </c>
      <c r="I12" s="309">
        <f t="shared" si="1"/>
        <v>3000</v>
      </c>
      <c r="J12" s="309"/>
      <c r="K12" s="434">
        <v>827039365</v>
      </c>
      <c r="L12" s="309"/>
      <c r="M12" s="309">
        <v>3000</v>
      </c>
      <c r="N12" s="325"/>
    </row>
    <row r="13" spans="1:14" ht="26.25" customHeight="1" x14ac:dyDescent="0.25">
      <c r="B13" s="324">
        <f t="shared" si="0"/>
        <v>4</v>
      </c>
      <c r="C13" s="307" t="s">
        <v>156</v>
      </c>
      <c r="D13" s="308" t="s">
        <v>402</v>
      </c>
      <c r="E13" s="308" t="s">
        <v>206</v>
      </c>
      <c r="F13" s="309">
        <v>6300</v>
      </c>
      <c r="G13" s="309">
        <v>6620</v>
      </c>
      <c r="H13" s="309">
        <v>9961.36</v>
      </c>
      <c r="I13" s="309">
        <f t="shared" si="1"/>
        <v>4980.68</v>
      </c>
      <c r="J13" s="309">
        <f>3357*2</f>
        <v>6714</v>
      </c>
      <c r="K13" s="434">
        <v>827038865</v>
      </c>
      <c r="L13" s="309"/>
      <c r="M13" s="309">
        <f t="shared" ref="M13:M26" si="2">I13</f>
        <v>4980.68</v>
      </c>
      <c r="N13" s="325"/>
    </row>
    <row r="14" spans="1:14" ht="26.25" customHeight="1" x14ac:dyDescent="0.25">
      <c r="B14" s="324">
        <f t="shared" si="0"/>
        <v>5</v>
      </c>
      <c r="C14" s="307" t="s">
        <v>142</v>
      </c>
      <c r="D14" s="308" t="s">
        <v>402</v>
      </c>
      <c r="E14" s="308" t="s">
        <v>206</v>
      </c>
      <c r="F14" s="309">
        <v>6300</v>
      </c>
      <c r="G14" s="309">
        <v>6620</v>
      </c>
      <c r="H14" s="309">
        <v>10017</v>
      </c>
      <c r="I14" s="309">
        <f t="shared" si="1"/>
        <v>5008.5</v>
      </c>
      <c r="J14" s="309">
        <f>3357*2</f>
        <v>6714</v>
      </c>
      <c r="K14" s="434">
        <v>827038911</v>
      </c>
      <c r="L14" s="309"/>
      <c r="M14" s="309">
        <f t="shared" si="2"/>
        <v>5008.5</v>
      </c>
      <c r="N14" s="325"/>
    </row>
    <row r="15" spans="1:14" ht="26.25" customHeight="1" x14ac:dyDescent="0.25">
      <c r="B15" s="324">
        <f t="shared" si="0"/>
        <v>6</v>
      </c>
      <c r="C15" s="307" t="s">
        <v>163</v>
      </c>
      <c r="D15" s="308" t="s">
        <v>402</v>
      </c>
      <c r="E15" s="308" t="s">
        <v>206</v>
      </c>
      <c r="F15" s="309">
        <v>6300</v>
      </c>
      <c r="G15" s="309">
        <v>6620</v>
      </c>
      <c r="H15" s="309">
        <v>7735.36</v>
      </c>
      <c r="I15" s="309">
        <f t="shared" si="1"/>
        <v>3867.68</v>
      </c>
      <c r="J15" s="309"/>
      <c r="K15" s="434">
        <v>827054283</v>
      </c>
      <c r="L15" s="309"/>
      <c r="M15" s="309">
        <v>3867.68</v>
      </c>
      <c r="N15" s="325"/>
    </row>
    <row r="16" spans="1:14" ht="30.75" customHeight="1" x14ac:dyDescent="0.25">
      <c r="B16" s="324">
        <v>7</v>
      </c>
      <c r="C16" s="394" t="s">
        <v>483</v>
      </c>
      <c r="D16" s="308" t="s">
        <v>456</v>
      </c>
      <c r="E16" s="308" t="s">
        <v>206</v>
      </c>
      <c r="F16" s="309">
        <v>3000</v>
      </c>
      <c r="G16" s="309">
        <v>4200</v>
      </c>
      <c r="H16" s="309">
        <v>5360</v>
      </c>
      <c r="I16" s="309">
        <v>2680</v>
      </c>
      <c r="J16" s="309"/>
      <c r="K16" s="434">
        <v>827069760</v>
      </c>
      <c r="L16" s="309"/>
      <c r="M16" s="309">
        <v>3180</v>
      </c>
      <c r="N16" s="325"/>
    </row>
    <row r="17" spans="2:14" ht="30.75" customHeight="1" x14ac:dyDescent="0.25">
      <c r="B17" s="324">
        <v>8</v>
      </c>
      <c r="C17" s="307" t="s">
        <v>215</v>
      </c>
      <c r="D17" s="308" t="s">
        <v>329</v>
      </c>
      <c r="E17" s="308" t="s">
        <v>206</v>
      </c>
      <c r="F17" s="309">
        <v>6300</v>
      </c>
      <c r="G17" s="309">
        <v>6620</v>
      </c>
      <c r="H17" s="309">
        <v>7735.36</v>
      </c>
      <c r="I17" s="309">
        <f t="shared" si="1"/>
        <v>3867.68</v>
      </c>
      <c r="J17" s="309"/>
      <c r="K17" s="434">
        <v>827041475</v>
      </c>
      <c r="L17" s="309"/>
      <c r="M17" s="309">
        <f t="shared" si="2"/>
        <v>3867.68</v>
      </c>
      <c r="N17" s="325"/>
    </row>
    <row r="18" spans="2:14" ht="30" customHeight="1" x14ac:dyDescent="0.25">
      <c r="B18" s="324">
        <f t="shared" si="0"/>
        <v>9</v>
      </c>
      <c r="C18" s="307" t="s">
        <v>425</v>
      </c>
      <c r="D18" s="308" t="s">
        <v>479</v>
      </c>
      <c r="E18" s="308" t="s">
        <v>206</v>
      </c>
      <c r="F18" s="309">
        <v>1890</v>
      </c>
      <c r="G18" s="309">
        <v>2000</v>
      </c>
      <c r="H18" s="309">
        <v>2292.7800000000002</v>
      </c>
      <c r="I18" s="309">
        <f t="shared" si="1"/>
        <v>1146.3900000000001</v>
      </c>
      <c r="J18" s="309"/>
      <c r="K18" s="434">
        <v>827040371</v>
      </c>
      <c r="L18" s="309"/>
      <c r="M18" s="309">
        <f t="shared" si="2"/>
        <v>1146.3900000000001</v>
      </c>
      <c r="N18" s="325"/>
    </row>
    <row r="19" spans="2:14" ht="30" customHeight="1" x14ac:dyDescent="0.25">
      <c r="B19" s="324">
        <v>10</v>
      </c>
      <c r="C19" s="307" t="s">
        <v>482</v>
      </c>
      <c r="D19" s="308" t="s">
        <v>457</v>
      </c>
      <c r="E19" s="308" t="s">
        <v>206</v>
      </c>
      <c r="F19" s="309"/>
      <c r="G19" s="309">
        <v>4740</v>
      </c>
      <c r="H19" s="309">
        <v>9270</v>
      </c>
      <c r="I19" s="309">
        <f t="shared" si="1"/>
        <v>4635</v>
      </c>
      <c r="J19" s="309"/>
      <c r="K19" s="434">
        <v>827082619</v>
      </c>
      <c r="L19" s="309"/>
      <c r="M19" s="309">
        <f t="shared" si="2"/>
        <v>4635</v>
      </c>
      <c r="N19" s="325"/>
    </row>
    <row r="20" spans="2:14" ht="30" customHeight="1" x14ac:dyDescent="0.25">
      <c r="B20" s="324">
        <v>11</v>
      </c>
      <c r="C20" s="307" t="s">
        <v>437</v>
      </c>
      <c r="D20" s="308" t="s">
        <v>55</v>
      </c>
      <c r="E20" s="308" t="s">
        <v>206</v>
      </c>
      <c r="F20" s="309"/>
      <c r="G20" s="309">
        <v>5200</v>
      </c>
      <c r="H20" s="309">
        <v>12039.3</v>
      </c>
      <c r="I20" s="309">
        <f t="shared" si="1"/>
        <v>6019.65</v>
      </c>
      <c r="J20" s="309"/>
      <c r="K20" s="434">
        <v>827040258</v>
      </c>
      <c r="L20" s="309"/>
      <c r="M20" s="309">
        <f t="shared" si="2"/>
        <v>6019.65</v>
      </c>
      <c r="N20" s="325"/>
    </row>
    <row r="21" spans="2:14" ht="28.5" customHeight="1" x14ac:dyDescent="0.25">
      <c r="B21" s="324">
        <v>12</v>
      </c>
      <c r="C21" s="307" t="s">
        <v>228</v>
      </c>
      <c r="D21" s="308" t="s">
        <v>498</v>
      </c>
      <c r="E21" s="308" t="s">
        <v>206</v>
      </c>
      <c r="F21" s="309">
        <v>8500</v>
      </c>
      <c r="G21" s="309">
        <v>1050</v>
      </c>
      <c r="H21" s="309">
        <v>6360</v>
      </c>
      <c r="I21" s="309">
        <f t="shared" si="1"/>
        <v>3180</v>
      </c>
      <c r="J21" s="309"/>
      <c r="K21" s="434">
        <v>827039012</v>
      </c>
      <c r="L21" s="309"/>
      <c r="M21" s="309">
        <f t="shared" si="2"/>
        <v>3180</v>
      </c>
      <c r="N21" s="325"/>
    </row>
    <row r="22" spans="2:14" ht="30" customHeight="1" x14ac:dyDescent="0.25">
      <c r="B22" s="324">
        <f t="shared" si="0"/>
        <v>13</v>
      </c>
      <c r="C22" s="307" t="s">
        <v>503</v>
      </c>
      <c r="D22" s="308" t="s">
        <v>62</v>
      </c>
      <c r="E22" s="308" t="s">
        <v>206</v>
      </c>
      <c r="F22" s="309"/>
      <c r="G22" s="309">
        <v>4000</v>
      </c>
      <c r="H22" s="309">
        <v>2544</v>
      </c>
      <c r="I22" s="309">
        <f t="shared" si="1"/>
        <v>1272</v>
      </c>
      <c r="J22" s="309"/>
      <c r="K22" s="434">
        <v>827040509</v>
      </c>
      <c r="L22" s="309"/>
      <c r="M22" s="309">
        <f t="shared" si="2"/>
        <v>1272</v>
      </c>
      <c r="N22" s="325"/>
    </row>
    <row r="23" spans="2:14" ht="15.75" hidden="1" customHeight="1" x14ac:dyDescent="0.25">
      <c r="B23" s="408"/>
      <c r="C23" s="307"/>
      <c r="D23" s="308"/>
      <c r="E23" s="308"/>
      <c r="F23" s="309"/>
      <c r="G23" s="309"/>
      <c r="H23" s="309"/>
      <c r="I23" s="309">
        <f t="shared" si="1"/>
        <v>0</v>
      </c>
      <c r="J23" s="309"/>
      <c r="K23" s="434"/>
      <c r="L23" s="309"/>
      <c r="M23" s="309">
        <f t="shared" si="2"/>
        <v>0</v>
      </c>
      <c r="N23" s="325"/>
    </row>
    <row r="24" spans="2:14" ht="26.25" customHeight="1" x14ac:dyDescent="0.25">
      <c r="B24" s="408">
        <v>14</v>
      </c>
      <c r="C24" s="307" t="s">
        <v>528</v>
      </c>
      <c r="D24" s="308" t="s">
        <v>114</v>
      </c>
      <c r="E24" s="308" t="s">
        <v>206</v>
      </c>
      <c r="F24" s="309"/>
      <c r="G24" s="309"/>
      <c r="H24" s="309">
        <v>5500</v>
      </c>
      <c r="I24" s="309">
        <v>2750</v>
      </c>
      <c r="J24" s="309"/>
      <c r="K24" s="434"/>
      <c r="L24" s="309"/>
      <c r="M24" s="309">
        <v>2750</v>
      </c>
      <c r="N24" s="325"/>
    </row>
    <row r="25" spans="2:14" ht="27.75" customHeight="1" x14ac:dyDescent="0.25">
      <c r="B25" s="408">
        <v>15</v>
      </c>
      <c r="C25" s="307" t="s">
        <v>530</v>
      </c>
      <c r="D25" s="308" t="s">
        <v>529</v>
      </c>
      <c r="E25" s="308" t="s">
        <v>206</v>
      </c>
      <c r="F25" s="309"/>
      <c r="G25" s="309"/>
      <c r="H25" s="309">
        <v>12000</v>
      </c>
      <c r="I25" s="309">
        <v>6000</v>
      </c>
      <c r="J25" s="309"/>
      <c r="K25" s="434"/>
      <c r="L25" s="309"/>
      <c r="M25" s="309">
        <v>6000</v>
      </c>
      <c r="N25" s="325"/>
    </row>
    <row r="26" spans="2:14" ht="26.25" customHeight="1" x14ac:dyDescent="0.3">
      <c r="B26" s="409">
        <v>16</v>
      </c>
      <c r="C26" s="403" t="s">
        <v>243</v>
      </c>
      <c r="D26" s="404" t="s">
        <v>505</v>
      </c>
      <c r="E26" s="402" t="s">
        <v>206</v>
      </c>
      <c r="F26" s="306"/>
      <c r="G26" s="306"/>
      <c r="H26" s="405">
        <v>8904</v>
      </c>
      <c r="I26" s="309">
        <f t="shared" si="1"/>
        <v>4452</v>
      </c>
      <c r="J26" s="306"/>
      <c r="K26" s="450">
        <v>827040061</v>
      </c>
      <c r="L26" s="306"/>
      <c r="M26" s="309">
        <f t="shared" si="2"/>
        <v>4452</v>
      </c>
      <c r="N26" s="325"/>
    </row>
    <row r="27" spans="2:14" s="271" customFormat="1" ht="24" customHeight="1" thickBot="1" x14ac:dyDescent="0.3">
      <c r="B27" s="326"/>
      <c r="C27" s="327"/>
      <c r="D27" s="328"/>
      <c r="E27" s="331" t="s">
        <v>135</v>
      </c>
      <c r="F27" s="329">
        <f>SUM(F16:F22)</f>
        <v>19690</v>
      </c>
      <c r="G27" s="329">
        <f>SUM(G10:G23)</f>
        <v>55655</v>
      </c>
      <c r="H27" s="399">
        <f>SUM(H10:H26)</f>
        <v>112795.76</v>
      </c>
      <c r="I27" s="329">
        <f>SUM(I10:I26)</f>
        <v>56397.88</v>
      </c>
      <c r="J27" s="329" t="e">
        <f>J10+J11+J12+J13+J14+J15+#REF!+J16+J17+J18+#REF!+J19+#REF!+J20+#REF!</f>
        <v>#REF!</v>
      </c>
      <c r="K27" s="425"/>
      <c r="L27" s="329" t="e">
        <f>L10+L11+L12+L13+L14+L15+#REF!+L16+L17+L18+#REF!+L19+#REF!+L20+#REF!</f>
        <v>#REF!</v>
      </c>
      <c r="M27" s="329">
        <f>SUM(M10:M26)</f>
        <v>56897.88</v>
      </c>
      <c r="N27" s="330"/>
    </row>
    <row r="28" spans="2:14" ht="32.450000000000003" customHeight="1" x14ac:dyDescent="0.25">
      <c r="I28" s="51"/>
      <c r="M28" s="272"/>
      <c r="N28" s="248"/>
    </row>
    <row r="29" spans="2:14" s="290" customFormat="1" ht="23.45" customHeight="1" x14ac:dyDescent="0.25">
      <c r="B29" s="483" t="s">
        <v>186</v>
      </c>
      <c r="C29" s="483"/>
      <c r="D29" s="483"/>
      <c r="E29" s="316"/>
      <c r="F29" s="318"/>
      <c r="G29" s="318"/>
      <c r="H29" s="318"/>
      <c r="I29" s="483" t="s">
        <v>67</v>
      </c>
      <c r="J29" s="483"/>
      <c r="K29" s="483"/>
      <c r="L29" s="483"/>
      <c r="M29" s="483"/>
      <c r="N29" s="483"/>
    </row>
    <row r="30" spans="2:14" ht="21" customHeight="1" x14ac:dyDescent="0.25">
      <c r="B30" s="304"/>
      <c r="C30" s="304"/>
      <c r="D30" s="304"/>
      <c r="E30" s="304"/>
      <c r="F30" s="312"/>
      <c r="G30" s="312"/>
      <c r="H30" s="312"/>
      <c r="I30" s="240"/>
      <c r="J30" s="313"/>
      <c r="K30" s="313"/>
      <c r="L30" s="240"/>
      <c r="M30" s="314"/>
      <c r="N30" s="315"/>
    </row>
    <row r="31" spans="2:14" ht="30.6" customHeight="1" x14ac:dyDescent="0.25">
      <c r="B31" s="304"/>
      <c r="C31" s="484"/>
      <c r="D31" s="484"/>
      <c r="E31" s="304"/>
      <c r="F31" s="312"/>
      <c r="G31" s="312"/>
      <c r="H31" s="312"/>
      <c r="I31" s="313"/>
      <c r="J31" s="313"/>
      <c r="K31" s="484"/>
      <c r="L31" s="484"/>
      <c r="M31" s="484"/>
      <c r="N31" s="484"/>
    </row>
    <row r="32" spans="2:14" s="290" customFormat="1" ht="25.9" customHeight="1" x14ac:dyDescent="0.25">
      <c r="B32" s="483" t="s">
        <v>474</v>
      </c>
      <c r="C32" s="483"/>
      <c r="D32" s="483"/>
      <c r="E32" s="316"/>
      <c r="F32" s="317"/>
      <c r="G32" s="317"/>
      <c r="H32" s="317"/>
      <c r="I32" s="483" t="s">
        <v>475</v>
      </c>
      <c r="J32" s="483"/>
      <c r="K32" s="483"/>
      <c r="L32" s="483"/>
      <c r="M32" s="483"/>
      <c r="N32" s="483"/>
    </row>
    <row r="42" ht="3" customHeight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50" spans="1:14" s="27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271" customFormat="1" ht="25.9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290" customFormat="1" ht="36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22.9" customHeight="1" x14ac:dyDescent="0.25"/>
    <row r="55" spans="1:14" ht="33.75" customHeight="1" x14ac:dyDescent="0.25">
      <c r="A55" s="410"/>
      <c r="B55" s="469" t="s">
        <v>173</v>
      </c>
      <c r="C55" s="470"/>
      <c r="D55" s="471"/>
      <c r="E55" s="471"/>
      <c r="F55" s="471"/>
      <c r="G55" s="471"/>
      <c r="H55" s="471"/>
      <c r="I55" s="470"/>
      <c r="J55" s="470"/>
      <c r="K55" s="470"/>
      <c r="L55" s="470"/>
      <c r="M55" s="472"/>
      <c r="N55" s="470"/>
    </row>
    <row r="56" spans="1:14" s="459" customFormat="1" ht="33.75" customHeight="1" x14ac:dyDescent="0.25">
      <c r="A56" s="411" t="s">
        <v>522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4" t="s">
        <v>499</v>
      </c>
    </row>
    <row r="57" spans="1:14" ht="33.75" customHeight="1" thickBot="1" x14ac:dyDescent="0.3">
      <c r="A57" s="410"/>
      <c r="B57" s="475"/>
      <c r="C57" s="478" t="s">
        <v>532</v>
      </c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</row>
    <row r="58" spans="1:14" ht="36" customHeight="1" thickBot="1" x14ac:dyDescent="0.3">
      <c r="A58" s="290"/>
      <c r="B58" s="335" t="s">
        <v>175</v>
      </c>
      <c r="C58" s="321" t="s">
        <v>3</v>
      </c>
      <c r="D58" s="320" t="s">
        <v>177</v>
      </c>
      <c r="E58" s="320" t="s">
        <v>178</v>
      </c>
      <c r="F58" s="320" t="s">
        <v>179</v>
      </c>
      <c r="G58" s="320" t="s">
        <v>179</v>
      </c>
      <c r="H58" s="320" t="s">
        <v>209</v>
      </c>
      <c r="I58" s="321" t="s">
        <v>170</v>
      </c>
      <c r="J58" s="320" t="s">
        <v>8</v>
      </c>
      <c r="K58" s="321" t="s">
        <v>278</v>
      </c>
      <c r="L58" s="322" t="s">
        <v>429</v>
      </c>
      <c r="M58" s="320" t="s">
        <v>394</v>
      </c>
      <c r="N58" s="336" t="s">
        <v>180</v>
      </c>
    </row>
    <row r="59" spans="1:14" ht="37.5" customHeight="1" x14ac:dyDescent="0.25">
      <c r="B59" s="332" t="s">
        <v>488</v>
      </c>
      <c r="C59" s="333"/>
      <c r="D59" s="81"/>
      <c r="E59" s="249"/>
      <c r="F59" s="83"/>
      <c r="G59" s="83"/>
      <c r="H59" s="83"/>
      <c r="I59" s="83"/>
      <c r="J59" s="83"/>
      <c r="K59" s="83"/>
      <c r="L59" s="83"/>
      <c r="M59" s="84"/>
      <c r="N59" s="337"/>
    </row>
    <row r="60" spans="1:14" ht="38.25" customHeight="1" x14ac:dyDescent="0.25">
      <c r="B60" s="457">
        <v>1</v>
      </c>
      <c r="C60" s="307" t="s">
        <v>440</v>
      </c>
      <c r="D60" s="308" t="s">
        <v>441</v>
      </c>
      <c r="E60" s="308" t="s">
        <v>206</v>
      </c>
      <c r="F60" s="309"/>
      <c r="G60" s="309">
        <v>2000</v>
      </c>
      <c r="H60" s="346">
        <v>2163</v>
      </c>
      <c r="I60" s="347">
        <f t="shared" ref="I60:I69" si="3">H60/2</f>
        <v>1081.5</v>
      </c>
      <c r="J60" s="347"/>
      <c r="K60" s="438">
        <v>827139807</v>
      </c>
      <c r="L60" s="347"/>
      <c r="M60" s="347">
        <v>0</v>
      </c>
      <c r="N60" s="467" t="s">
        <v>533</v>
      </c>
    </row>
    <row r="61" spans="1:14" s="2" customFormat="1" ht="33.75" customHeight="1" x14ac:dyDescent="0.25">
      <c r="A61"/>
      <c r="B61" s="451">
        <f>SUM(B60+1)</f>
        <v>2</v>
      </c>
      <c r="C61" s="334" t="s">
        <v>154</v>
      </c>
      <c r="D61" s="308" t="s">
        <v>329</v>
      </c>
      <c r="E61" s="308" t="s">
        <v>206</v>
      </c>
      <c r="F61" s="309"/>
      <c r="G61" s="309">
        <v>5250</v>
      </c>
      <c r="H61" s="347">
        <v>7234.5</v>
      </c>
      <c r="I61" s="347">
        <f t="shared" si="3"/>
        <v>3617.25</v>
      </c>
      <c r="J61" s="347"/>
      <c r="K61" s="438">
        <v>827039330</v>
      </c>
      <c r="L61" s="347"/>
      <c r="M61" s="347">
        <f t="shared" ref="M61:M69" si="4">I61+L61</f>
        <v>3617.25</v>
      </c>
      <c r="N61" s="338"/>
    </row>
    <row r="62" spans="1:14" s="2" customFormat="1" ht="33.75" customHeight="1" x14ac:dyDescent="0.25">
      <c r="A62"/>
      <c r="B62" s="451">
        <f t="shared" ref="B62:B63" si="5">SUM(B61+1)</f>
        <v>3</v>
      </c>
      <c r="C62" s="307" t="s">
        <v>463</v>
      </c>
      <c r="D62" s="308" t="s">
        <v>464</v>
      </c>
      <c r="E62" s="308" t="s">
        <v>206</v>
      </c>
      <c r="F62" s="309"/>
      <c r="G62" s="309"/>
      <c r="H62" s="347">
        <v>3360</v>
      </c>
      <c r="I62" s="347">
        <f t="shared" si="3"/>
        <v>1680</v>
      </c>
      <c r="J62" s="347"/>
      <c r="K62" s="438">
        <v>827040320</v>
      </c>
      <c r="L62" s="347"/>
      <c r="M62" s="347">
        <f t="shared" si="4"/>
        <v>1680</v>
      </c>
      <c r="N62" s="338"/>
    </row>
    <row r="63" spans="1:14" s="2" customFormat="1" ht="33.75" customHeight="1" x14ac:dyDescent="0.25">
      <c r="A63"/>
      <c r="B63" s="451">
        <f t="shared" si="5"/>
        <v>4</v>
      </c>
      <c r="C63" s="394" t="s">
        <v>443</v>
      </c>
      <c r="D63" s="308" t="s">
        <v>444</v>
      </c>
      <c r="E63" s="308" t="s">
        <v>206</v>
      </c>
      <c r="F63" s="309"/>
      <c r="G63" s="309"/>
      <c r="H63" s="347">
        <v>1946.7</v>
      </c>
      <c r="I63" s="347">
        <f t="shared" si="3"/>
        <v>973.35</v>
      </c>
      <c r="J63" s="347"/>
      <c r="K63" s="438">
        <v>827040128</v>
      </c>
      <c r="L63" s="347"/>
      <c r="M63" s="347">
        <f t="shared" si="4"/>
        <v>973.35</v>
      </c>
      <c r="N63" s="338"/>
    </row>
    <row r="64" spans="1:14" s="2" customFormat="1" ht="34.5" customHeight="1" x14ac:dyDescent="0.25">
      <c r="A64"/>
      <c r="B64" s="451">
        <v>5</v>
      </c>
      <c r="C64" s="334" t="s">
        <v>446</v>
      </c>
      <c r="D64" s="308" t="s">
        <v>447</v>
      </c>
      <c r="E64" s="308" t="s">
        <v>206</v>
      </c>
      <c r="F64" s="309"/>
      <c r="G64" s="309"/>
      <c r="H64" s="347">
        <v>2200</v>
      </c>
      <c r="I64" s="347">
        <f t="shared" si="3"/>
        <v>1100</v>
      </c>
      <c r="J64" s="347"/>
      <c r="K64" s="438">
        <v>827040185</v>
      </c>
      <c r="L64" s="347"/>
      <c r="M64" s="347">
        <f t="shared" si="4"/>
        <v>1100</v>
      </c>
      <c r="N64" s="338"/>
    </row>
    <row r="65" spans="1:14" ht="34.5" customHeight="1" x14ac:dyDescent="0.25">
      <c r="B65" s="457">
        <v>6</v>
      </c>
      <c r="C65" s="334" t="s">
        <v>453</v>
      </c>
      <c r="D65" s="308" t="s">
        <v>452</v>
      </c>
      <c r="E65" s="308" t="s">
        <v>206</v>
      </c>
      <c r="F65" s="309"/>
      <c r="G65" s="309"/>
      <c r="H65" s="347">
        <v>865.2</v>
      </c>
      <c r="I65" s="347">
        <f t="shared" si="3"/>
        <v>432.6</v>
      </c>
      <c r="J65" s="347"/>
      <c r="K65" s="438">
        <v>827141429</v>
      </c>
      <c r="L65" s="347"/>
      <c r="M65" s="347">
        <f t="shared" si="4"/>
        <v>432.6</v>
      </c>
      <c r="N65" s="338"/>
    </row>
    <row r="66" spans="1:14" s="215" customFormat="1" ht="32.25" customHeight="1" x14ac:dyDescent="0.25">
      <c r="A66" s="2"/>
      <c r="B66" s="451">
        <v>7</v>
      </c>
      <c r="C66" s="394" t="s">
        <v>481</v>
      </c>
      <c r="D66" s="308" t="s">
        <v>329</v>
      </c>
      <c r="E66" s="308" t="s">
        <v>206</v>
      </c>
      <c r="F66" s="309"/>
      <c r="G66" s="309"/>
      <c r="H66" s="347">
        <v>3245</v>
      </c>
      <c r="I66" s="347">
        <f t="shared" si="3"/>
        <v>1622.5</v>
      </c>
      <c r="J66" s="347"/>
      <c r="K66" s="438">
        <v>827039640</v>
      </c>
      <c r="L66" s="347"/>
      <c r="M66" s="347">
        <f t="shared" si="4"/>
        <v>1622.5</v>
      </c>
      <c r="N66" s="338"/>
    </row>
    <row r="67" spans="1:14" ht="29.25" customHeight="1" x14ac:dyDescent="0.25">
      <c r="A67" s="2"/>
      <c r="B67" s="452">
        <v>8</v>
      </c>
      <c r="C67" s="394" t="s">
        <v>511</v>
      </c>
      <c r="D67" s="308" t="s">
        <v>329</v>
      </c>
      <c r="E67" s="308" t="s">
        <v>206</v>
      </c>
      <c r="F67" s="309"/>
      <c r="G67" s="309"/>
      <c r="H67" s="347">
        <v>1680</v>
      </c>
      <c r="I67" s="347">
        <f t="shared" si="3"/>
        <v>840</v>
      </c>
      <c r="J67" s="347"/>
      <c r="K67" s="438">
        <v>827054291</v>
      </c>
      <c r="L67" s="347"/>
      <c r="M67" s="347">
        <f t="shared" si="4"/>
        <v>840</v>
      </c>
      <c r="N67" s="338"/>
    </row>
    <row r="68" spans="1:14" ht="28.5" customHeight="1" x14ac:dyDescent="0.25">
      <c r="A68" s="2"/>
      <c r="B68" s="452">
        <v>9</v>
      </c>
      <c r="C68" s="307" t="s">
        <v>517</v>
      </c>
      <c r="D68" s="308" t="s">
        <v>489</v>
      </c>
      <c r="E68" s="308" t="s">
        <v>206</v>
      </c>
      <c r="F68" s="309"/>
      <c r="G68" s="309"/>
      <c r="H68" s="347">
        <v>3245</v>
      </c>
      <c r="I68" s="347">
        <f t="shared" si="3"/>
        <v>1622.5</v>
      </c>
      <c r="J68" s="347"/>
      <c r="K68" s="438">
        <v>827040282</v>
      </c>
      <c r="L68" s="347"/>
      <c r="M68" s="347">
        <f t="shared" si="4"/>
        <v>1622.5</v>
      </c>
      <c r="N68" s="338"/>
    </row>
    <row r="69" spans="1:14" ht="27.75" customHeight="1" x14ac:dyDescent="0.25">
      <c r="A69" s="2"/>
      <c r="B69" s="452">
        <v>10</v>
      </c>
      <c r="C69" s="307"/>
      <c r="D69" s="308"/>
      <c r="E69" s="308"/>
      <c r="F69" s="400"/>
      <c r="G69" s="400"/>
      <c r="H69" s="347"/>
      <c r="I69" s="347">
        <f t="shared" si="3"/>
        <v>0</v>
      </c>
      <c r="J69" s="401"/>
      <c r="K69" s="426"/>
      <c r="L69" s="347"/>
      <c r="M69" s="347">
        <f t="shared" si="4"/>
        <v>0</v>
      </c>
      <c r="N69" s="235"/>
    </row>
    <row r="70" spans="1:14" ht="15.75" thickBot="1" x14ac:dyDescent="0.3">
      <c r="B70" s="200"/>
      <c r="C70" s="52"/>
      <c r="D70" s="52"/>
      <c r="E70" s="52"/>
      <c r="F70" s="52"/>
      <c r="G70" s="52"/>
      <c r="H70" s="52"/>
      <c r="I70" s="52"/>
      <c r="J70" s="52"/>
      <c r="K70" s="427"/>
      <c r="L70" s="52"/>
      <c r="M70" s="52"/>
      <c r="N70" s="339"/>
    </row>
    <row r="71" spans="1:14" ht="16.5" thickBot="1" x14ac:dyDescent="0.3">
      <c r="A71" s="215"/>
      <c r="B71" s="340"/>
      <c r="C71" s="340"/>
      <c r="D71" s="341"/>
      <c r="E71" s="342" t="s">
        <v>135</v>
      </c>
      <c r="F71" s="343">
        <f>SUM(F29:F68)</f>
        <v>0</v>
      </c>
      <c r="G71" s="343">
        <f>SUM(G23:G68)</f>
        <v>62905</v>
      </c>
      <c r="H71" s="345">
        <f>SUM(H60:H69)</f>
        <v>25939.4</v>
      </c>
      <c r="I71" s="345">
        <f>SUM(I60:I69)</f>
        <v>12969.7</v>
      </c>
      <c r="J71" s="343">
        <f t="shared" ref="J71:L71" si="6">SUM(J60:J68)</f>
        <v>0</v>
      </c>
      <c r="K71" s="428">
        <f t="shared" si="6"/>
        <v>7443575412</v>
      </c>
      <c r="L71" s="343">
        <f t="shared" si="6"/>
        <v>0</v>
      </c>
      <c r="M71" s="343">
        <f>SUM(M60:M69)</f>
        <v>11888.2</v>
      </c>
      <c r="N71" s="344"/>
    </row>
    <row r="72" spans="1:14" ht="27" customHeight="1" x14ac:dyDescent="0.25"/>
    <row r="75" spans="1:14" ht="15.75" x14ac:dyDescent="0.25">
      <c r="B75" s="479" t="s">
        <v>186</v>
      </c>
      <c r="C75" s="479"/>
      <c r="F75" s="172"/>
      <c r="G75" s="172"/>
      <c r="H75" s="172"/>
      <c r="I75" s="479" t="s">
        <v>67</v>
      </c>
      <c r="J75" s="479"/>
      <c r="K75" s="479"/>
      <c r="L75" s="479"/>
      <c r="M75" s="479"/>
      <c r="N75" s="303"/>
    </row>
    <row r="76" spans="1:14" x14ac:dyDescent="0.25">
      <c r="B76" s="297"/>
      <c r="C76" s="297"/>
      <c r="D76" s="297"/>
      <c r="E76" s="297"/>
      <c r="F76" s="172"/>
      <c r="G76" s="172"/>
      <c r="H76" s="172"/>
      <c r="I76" s="50"/>
      <c r="J76" s="50"/>
      <c r="K76" s="50"/>
      <c r="L76" s="50"/>
      <c r="M76" s="101"/>
      <c r="N76" s="95"/>
    </row>
    <row r="77" spans="1:14" x14ac:dyDescent="0.25">
      <c r="B77" s="477"/>
      <c r="C77" s="477"/>
      <c r="D77" s="297"/>
      <c r="E77" s="297"/>
      <c r="F77" s="172"/>
      <c r="G77" s="172"/>
      <c r="H77" s="172"/>
      <c r="I77" s="477"/>
      <c r="J77" s="477"/>
      <c r="K77" s="477"/>
      <c r="L77" s="477"/>
      <c r="M77" s="477"/>
      <c r="N77" s="95"/>
    </row>
    <row r="78" spans="1:14" x14ac:dyDescent="0.25">
      <c r="B78" s="311" t="s">
        <v>474</v>
      </c>
      <c r="C78" s="311"/>
      <c r="F78" s="297"/>
      <c r="G78" s="297"/>
      <c r="H78" s="297"/>
      <c r="I78" s="476" t="s">
        <v>475</v>
      </c>
      <c r="J78" s="476"/>
      <c r="K78" s="476"/>
      <c r="L78" s="476"/>
      <c r="M78" s="476"/>
      <c r="N78" s="303"/>
    </row>
  </sheetData>
  <mergeCells count="15">
    <mergeCell ref="A5:M5"/>
    <mergeCell ref="I78:M78"/>
    <mergeCell ref="B77:C77"/>
    <mergeCell ref="C57:N57"/>
    <mergeCell ref="B75:C75"/>
    <mergeCell ref="B7:N7"/>
    <mergeCell ref="B9:N9"/>
    <mergeCell ref="I77:M77"/>
    <mergeCell ref="I29:N29"/>
    <mergeCell ref="I32:N32"/>
    <mergeCell ref="B32:D32"/>
    <mergeCell ref="B29:D29"/>
    <mergeCell ref="C31:D31"/>
    <mergeCell ref="K31:N31"/>
    <mergeCell ref="I75:M75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SALUD'!F19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18" t="s">
        <v>338</v>
      </c>
      <c r="B13" s="519"/>
      <c r="C13" s="519"/>
      <c r="D13" s="520"/>
    </row>
    <row r="14" spans="1:8" x14ac:dyDescent="0.25">
      <c r="A14" s="200"/>
      <c r="B14" s="521" t="s">
        <v>351</v>
      </c>
      <c r="C14" s="521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330</v>
      </c>
      <c r="B16" s="198" t="s">
        <v>332</v>
      </c>
      <c r="C16" s="199" t="s">
        <v>333</v>
      </c>
      <c r="D16" s="199" t="s">
        <v>334</v>
      </c>
      <c r="E16" s="194"/>
      <c r="F16" s="194"/>
    </row>
    <row r="17" spans="1:6" ht="48.75" customHeight="1" x14ac:dyDescent="0.25">
      <c r="A17" s="181" t="s">
        <v>331</v>
      </c>
      <c r="B17" s="195" t="s">
        <v>335</v>
      </c>
      <c r="C17" s="197" t="s">
        <v>336</v>
      </c>
      <c r="D17" s="197" t="s">
        <v>337</v>
      </c>
      <c r="E17" s="194"/>
      <c r="F17" s="194"/>
    </row>
    <row r="18" spans="1:6" ht="43.5" customHeight="1" x14ac:dyDescent="0.25">
      <c r="A18" s="196" t="s">
        <v>339</v>
      </c>
      <c r="B18" s="195" t="s">
        <v>335</v>
      </c>
      <c r="C18" s="197" t="s">
        <v>337</v>
      </c>
      <c r="D18" s="197" t="s">
        <v>336</v>
      </c>
    </row>
    <row r="19" spans="1:6" ht="44.25" customHeight="1" x14ac:dyDescent="0.25">
      <c r="A19" s="195" t="s">
        <v>340</v>
      </c>
      <c r="B19" s="195" t="s">
        <v>335</v>
      </c>
      <c r="C19" s="197" t="s">
        <v>337</v>
      </c>
      <c r="D19" s="197" t="s">
        <v>336</v>
      </c>
    </row>
    <row r="20" spans="1:6" ht="60" x14ac:dyDescent="0.25">
      <c r="A20" s="206" t="s">
        <v>341</v>
      </c>
      <c r="B20" s="195" t="s">
        <v>335</v>
      </c>
      <c r="C20" s="197" t="s">
        <v>337</v>
      </c>
      <c r="D20" s="197" t="s">
        <v>336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349</v>
      </c>
      <c r="C25" s="211"/>
      <c r="D25" s="209"/>
    </row>
    <row r="26" spans="1:6" x14ac:dyDescent="0.25">
      <c r="A26" s="207"/>
      <c r="B26" s="210" t="s">
        <v>348</v>
      </c>
      <c r="C26" s="211"/>
      <c r="D26" s="209"/>
    </row>
    <row r="29" spans="1:6" ht="15.75" thickBot="1" x14ac:dyDescent="0.3"/>
    <row r="30" spans="1:6" ht="18.75" x14ac:dyDescent="0.3">
      <c r="A30" s="518" t="s">
        <v>347</v>
      </c>
      <c r="B30" s="519"/>
      <c r="C30" s="519"/>
      <c r="D30" s="520"/>
    </row>
    <row r="31" spans="1:6" x14ac:dyDescent="0.25">
      <c r="A31" s="200"/>
      <c r="B31" s="521" t="s">
        <v>351</v>
      </c>
      <c r="C31" s="521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330</v>
      </c>
      <c r="B33" s="198" t="s">
        <v>332</v>
      </c>
      <c r="C33" s="199" t="s">
        <v>333</v>
      </c>
      <c r="D33" s="199" t="s">
        <v>334</v>
      </c>
    </row>
    <row r="34" spans="1:4" ht="45" x14ac:dyDescent="0.25">
      <c r="A34" s="195" t="s">
        <v>342</v>
      </c>
      <c r="B34" s="195" t="s">
        <v>335</v>
      </c>
      <c r="C34" s="197" t="s">
        <v>336</v>
      </c>
      <c r="D34" s="197" t="s">
        <v>337</v>
      </c>
    </row>
    <row r="35" spans="1:4" ht="60" x14ac:dyDescent="0.25">
      <c r="A35" s="206" t="s">
        <v>343</v>
      </c>
      <c r="B35" s="195" t="s">
        <v>335</v>
      </c>
      <c r="C35" s="197" t="s">
        <v>337</v>
      </c>
      <c r="D35" s="197" t="s">
        <v>336</v>
      </c>
    </row>
    <row r="36" spans="1:4" ht="60" x14ac:dyDescent="0.25">
      <c r="A36" s="195" t="s">
        <v>344</v>
      </c>
      <c r="B36" s="195" t="s">
        <v>335</v>
      </c>
      <c r="C36" s="197" t="s">
        <v>337</v>
      </c>
      <c r="D36" s="197" t="s">
        <v>336</v>
      </c>
    </row>
    <row r="37" spans="1:4" ht="60" x14ac:dyDescent="0.25">
      <c r="A37" s="206" t="s">
        <v>345</v>
      </c>
      <c r="B37" s="195" t="s">
        <v>335</v>
      </c>
      <c r="C37" s="197" t="s">
        <v>337</v>
      </c>
      <c r="D37" s="197" t="s">
        <v>336</v>
      </c>
    </row>
    <row r="38" spans="1:4" ht="45" x14ac:dyDescent="0.25">
      <c r="A38" s="195" t="s">
        <v>346</v>
      </c>
      <c r="B38" s="195" t="s">
        <v>335</v>
      </c>
      <c r="C38" s="197" t="s">
        <v>336</v>
      </c>
      <c r="D38" s="197" t="s">
        <v>337</v>
      </c>
    </row>
    <row r="42" spans="1:4" ht="15.75" thickBot="1" x14ac:dyDescent="0.3">
      <c r="B42" s="203"/>
    </row>
    <row r="43" spans="1:4" ht="30" x14ac:dyDescent="0.25">
      <c r="B43" s="210" t="s">
        <v>349</v>
      </c>
    </row>
    <row r="44" spans="1:4" x14ac:dyDescent="0.25">
      <c r="B44" s="210" t="s">
        <v>348</v>
      </c>
    </row>
    <row r="46" spans="1:4" ht="15.75" thickBot="1" x14ac:dyDescent="0.3"/>
    <row r="47" spans="1:4" ht="18.75" x14ac:dyDescent="0.3">
      <c r="A47" s="518" t="s">
        <v>350</v>
      </c>
      <c r="B47" s="519"/>
      <c r="C47" s="519"/>
      <c r="D47" s="520"/>
    </row>
    <row r="48" spans="1:4" x14ac:dyDescent="0.25">
      <c r="A48" s="200"/>
      <c r="B48" s="521" t="s">
        <v>351</v>
      </c>
      <c r="C48" s="521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330</v>
      </c>
      <c r="B50" s="198" t="s">
        <v>332</v>
      </c>
      <c r="C50" s="199" t="s">
        <v>333</v>
      </c>
      <c r="D50" s="199" t="s">
        <v>334</v>
      </c>
    </row>
    <row r="51" spans="1:4" ht="45" x14ac:dyDescent="0.25">
      <c r="A51" s="195" t="s">
        <v>342</v>
      </c>
      <c r="B51" s="195" t="s">
        <v>335</v>
      </c>
      <c r="C51" s="197" t="s">
        <v>336</v>
      </c>
      <c r="D51" s="197" t="s">
        <v>337</v>
      </c>
    </row>
    <row r="52" spans="1:4" ht="60" x14ac:dyDescent="0.25">
      <c r="A52" s="206" t="s">
        <v>343</v>
      </c>
      <c r="B52" s="195" t="s">
        <v>335</v>
      </c>
      <c r="C52" s="197" t="s">
        <v>337</v>
      </c>
      <c r="D52" s="197" t="s">
        <v>336</v>
      </c>
    </row>
    <row r="53" spans="1:4" ht="60" x14ac:dyDescent="0.25">
      <c r="A53" s="195" t="s">
        <v>344</v>
      </c>
      <c r="B53" s="195" t="s">
        <v>335</v>
      </c>
      <c r="C53" s="197" t="s">
        <v>337</v>
      </c>
      <c r="D53" s="197" t="s">
        <v>336</v>
      </c>
    </row>
    <row r="54" spans="1:4" ht="60" x14ac:dyDescent="0.25">
      <c r="A54" s="206" t="s">
        <v>345</v>
      </c>
      <c r="B54" s="195" t="s">
        <v>335</v>
      </c>
      <c r="C54" s="197" t="s">
        <v>337</v>
      </c>
      <c r="D54" s="197" t="s">
        <v>336</v>
      </c>
    </row>
    <row r="55" spans="1:4" ht="45" x14ac:dyDescent="0.25">
      <c r="A55" s="195" t="s">
        <v>346</v>
      </c>
      <c r="B55" s="195" t="s">
        <v>335</v>
      </c>
      <c r="C55" s="197" t="s">
        <v>336</v>
      </c>
      <c r="D55" s="197" t="s">
        <v>337</v>
      </c>
    </row>
    <row r="58" spans="1:4" ht="15.75" thickBot="1" x14ac:dyDescent="0.3">
      <c r="B58" s="203"/>
    </row>
    <row r="59" spans="1:4" ht="30" x14ac:dyDescent="0.25">
      <c r="B59" s="210" t="s">
        <v>349</v>
      </c>
    </row>
    <row r="60" spans="1:4" x14ac:dyDescent="0.25">
      <c r="B60" s="210" t="s">
        <v>348</v>
      </c>
    </row>
    <row r="64" spans="1:4" ht="15.75" thickBot="1" x14ac:dyDescent="0.3"/>
    <row r="65" spans="1:4" ht="18.75" x14ac:dyDescent="0.3">
      <c r="A65" s="518" t="s">
        <v>352</v>
      </c>
      <c r="B65" s="519"/>
      <c r="C65" s="519"/>
      <c r="D65" s="520"/>
    </row>
    <row r="66" spans="1:4" x14ac:dyDescent="0.25">
      <c r="A66" s="200"/>
      <c r="B66" s="521" t="s">
        <v>351</v>
      </c>
      <c r="C66" s="521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330</v>
      </c>
      <c r="B68" s="198" t="s">
        <v>332</v>
      </c>
      <c r="C68" s="199" t="s">
        <v>333</v>
      </c>
      <c r="D68" s="199" t="s">
        <v>334</v>
      </c>
    </row>
    <row r="69" spans="1:4" ht="45" x14ac:dyDescent="0.25">
      <c r="A69" s="195" t="s">
        <v>353</v>
      </c>
      <c r="B69" s="195" t="s">
        <v>335</v>
      </c>
      <c r="C69" s="197" t="s">
        <v>336</v>
      </c>
      <c r="D69" s="197" t="s">
        <v>337</v>
      </c>
    </row>
    <row r="70" spans="1:4" ht="60" x14ac:dyDescent="0.25">
      <c r="A70" s="206" t="s">
        <v>354</v>
      </c>
      <c r="B70" s="195" t="s">
        <v>335</v>
      </c>
      <c r="C70" s="197" t="s">
        <v>337</v>
      </c>
      <c r="D70" s="197" t="s">
        <v>336</v>
      </c>
    </row>
    <row r="71" spans="1:4" ht="60" x14ac:dyDescent="0.25">
      <c r="A71" s="195" t="s">
        <v>355</v>
      </c>
      <c r="B71" s="195" t="s">
        <v>335</v>
      </c>
      <c r="C71" s="197" t="s">
        <v>337</v>
      </c>
      <c r="D71" s="197" t="s">
        <v>336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349</v>
      </c>
    </row>
    <row r="78" spans="1:4" x14ac:dyDescent="0.25">
      <c r="B78" s="210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89" t="s">
        <v>1</v>
      </c>
      <c r="F5" s="489"/>
      <c r="G5" s="489"/>
      <c r="H5" s="489"/>
      <c r="I5" s="489" t="s">
        <v>2</v>
      </c>
      <c r="J5" s="489"/>
      <c r="K5" s="489"/>
      <c r="L5" s="489"/>
      <c r="M5" s="489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319</v>
      </c>
      <c r="Q21" s="188" t="s">
        <v>320</v>
      </c>
      <c r="R21" s="188" t="s">
        <v>321</v>
      </c>
      <c r="S21" s="485" t="s">
        <v>322</v>
      </c>
      <c r="T21" s="485"/>
      <c r="U21" s="485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315</v>
      </c>
      <c r="Q22" s="189" t="s">
        <v>314</v>
      </c>
      <c r="R22" s="189" t="s">
        <v>316</v>
      </c>
      <c r="S22" s="189" t="s">
        <v>305</v>
      </c>
      <c r="T22" s="189" t="s">
        <v>317</v>
      </c>
      <c r="U22" s="189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0" t="s">
        <v>1</v>
      </c>
      <c r="F31" s="490"/>
      <c r="G31" s="490"/>
      <c r="H31" s="490"/>
      <c r="I31" s="490" t="s">
        <v>2</v>
      </c>
      <c r="J31" s="490"/>
      <c r="K31" s="490"/>
      <c r="L31" s="490"/>
      <c r="M31" s="490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1" t="s">
        <v>137</v>
      </c>
      <c r="E60" s="491"/>
      <c r="F60" s="491"/>
      <c r="G60" s="491"/>
      <c r="H60" s="491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86" t="s">
        <v>248</v>
      </c>
      <c r="C64" s="486"/>
      <c r="D64" s="487" t="s">
        <v>249</v>
      </c>
      <c r="E64" s="487"/>
      <c r="F64" s="487"/>
      <c r="G64" s="487"/>
      <c r="H64" s="487"/>
      <c r="I64" s="488" t="s">
        <v>252</v>
      </c>
      <c r="J64" s="488"/>
      <c r="K64" s="488"/>
      <c r="L64" s="488"/>
      <c r="M64" s="488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workbookViewId="0">
      <selection activeCell="M13" sqref="M13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2.28515625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7.28515625" customWidth="1"/>
    <col min="13" max="13" width="30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31" t="s">
        <v>519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32" t="s">
        <v>174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533" t="s">
        <v>535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6" t="s">
        <v>187</v>
      </c>
      <c r="B5" s="276"/>
      <c r="C5" s="277"/>
      <c r="D5" s="278"/>
      <c r="E5" s="279" t="s">
        <v>497</v>
      </c>
      <c r="F5" s="280" t="s">
        <v>209</v>
      </c>
      <c r="G5" s="280" t="s">
        <v>209</v>
      </c>
      <c r="H5" s="281" t="s">
        <v>170</v>
      </c>
      <c r="I5" s="281"/>
      <c r="J5" s="281" t="s">
        <v>8</v>
      </c>
      <c r="K5" s="292" t="s">
        <v>278</v>
      </c>
      <c r="L5" s="281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234">
        <v>1</v>
      </c>
      <c r="B6" s="234" t="s">
        <v>208</v>
      </c>
      <c r="C6" s="396" t="s">
        <v>210</v>
      </c>
      <c r="D6" s="86" t="s">
        <v>189</v>
      </c>
      <c r="E6" s="453">
        <v>827040290</v>
      </c>
      <c r="F6" s="265">
        <v>2530</v>
      </c>
      <c r="G6" s="265">
        <v>3105.28</v>
      </c>
      <c r="H6" s="266">
        <f t="shared" ref="H6:H16" si="0">SUM(G6/2)</f>
        <v>1552.64</v>
      </c>
      <c r="I6" s="266"/>
      <c r="J6" s="266"/>
      <c r="K6" s="266">
        <v>0</v>
      </c>
      <c r="L6" s="266">
        <f>K6+H6</f>
        <v>1552.64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3">
      <c r="A7" s="234">
        <f t="shared" ref="A7:A15" si="1">SUM(A6+1)</f>
        <v>2</v>
      </c>
      <c r="B7" s="234" t="s">
        <v>208</v>
      </c>
      <c r="C7" s="287" t="s">
        <v>415</v>
      </c>
      <c r="D7" s="253" t="s">
        <v>189</v>
      </c>
      <c r="E7" s="454">
        <v>827039004</v>
      </c>
      <c r="F7" s="268">
        <v>7880</v>
      </c>
      <c r="G7" s="265">
        <v>11118.88</v>
      </c>
      <c r="H7" s="266">
        <f t="shared" ref="H7" si="2">SUM(G7/2)</f>
        <v>5559.44</v>
      </c>
      <c r="I7" s="266"/>
      <c r="J7" s="266"/>
      <c r="K7" s="266">
        <v>0</v>
      </c>
      <c r="L7" s="266">
        <f>H7-K7</f>
        <v>5559.44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si="1"/>
        <v>3</v>
      </c>
      <c r="B8" s="234" t="s">
        <v>208</v>
      </c>
      <c r="C8" s="288" t="s">
        <v>211</v>
      </c>
      <c r="D8" s="90" t="s">
        <v>189</v>
      </c>
      <c r="E8" s="455">
        <v>827040215</v>
      </c>
      <c r="F8" s="267">
        <v>4100</v>
      </c>
      <c r="G8" s="265">
        <v>5153.2</v>
      </c>
      <c r="H8" s="266">
        <f t="shared" si="0"/>
        <v>2576.6</v>
      </c>
      <c r="I8" s="268"/>
      <c r="J8" s="266"/>
      <c r="K8" s="266">
        <v>0</v>
      </c>
      <c r="L8" s="266">
        <f t="shared" ref="L8:L12" si="3">H8</f>
        <v>2576.6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5" customHeight="1" x14ac:dyDescent="0.3">
      <c r="A9" s="234">
        <f t="shared" si="1"/>
        <v>4</v>
      </c>
      <c r="B9" s="234" t="s">
        <v>208</v>
      </c>
      <c r="C9" s="289" t="s">
        <v>414</v>
      </c>
      <c r="D9" s="90" t="s">
        <v>189</v>
      </c>
      <c r="E9" s="454">
        <v>827039055</v>
      </c>
      <c r="F9" s="268">
        <v>7880</v>
      </c>
      <c r="G9" s="265">
        <v>11118.88</v>
      </c>
      <c r="H9" s="266">
        <f t="shared" ref="H9" si="4">SUM(G9/2)</f>
        <v>5559.44</v>
      </c>
      <c r="I9" s="268"/>
      <c r="J9" s="268"/>
      <c r="K9" s="268">
        <v>0</v>
      </c>
      <c r="L9" s="268">
        <f>H9+K9</f>
        <v>5559.44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34">
        <f t="shared" si="1"/>
        <v>5</v>
      </c>
      <c r="B10" s="234" t="s">
        <v>208</v>
      </c>
      <c r="C10" s="288" t="s">
        <v>513</v>
      </c>
      <c r="D10" s="90" t="s">
        <v>189</v>
      </c>
      <c r="E10" s="455">
        <v>827039152</v>
      </c>
      <c r="F10" s="267">
        <v>6720</v>
      </c>
      <c r="G10" s="265">
        <v>8249.34</v>
      </c>
      <c r="H10" s="266">
        <f t="shared" si="0"/>
        <v>4124.67</v>
      </c>
      <c r="I10" s="268"/>
      <c r="J10" s="268"/>
      <c r="K10" s="268">
        <v>0</v>
      </c>
      <c r="L10" s="266">
        <f>H10-K10</f>
        <v>4124.67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34">
        <f t="shared" si="1"/>
        <v>6</v>
      </c>
      <c r="B11" s="234" t="s">
        <v>208</v>
      </c>
      <c r="C11" s="397" t="s">
        <v>214</v>
      </c>
      <c r="D11" s="86" t="s">
        <v>189</v>
      </c>
      <c r="E11" s="453">
        <v>827040118</v>
      </c>
      <c r="F11" s="266">
        <v>2520</v>
      </c>
      <c r="G11" s="265">
        <v>3107.28</v>
      </c>
      <c r="H11" s="266">
        <f t="shared" si="0"/>
        <v>1553.64</v>
      </c>
      <c r="I11" s="266"/>
      <c r="J11" s="266"/>
      <c r="K11" s="266">
        <v>0</v>
      </c>
      <c r="L11" s="266">
        <f t="shared" si="3"/>
        <v>1553.64</v>
      </c>
      <c r="M11" s="88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34">
        <f t="shared" si="1"/>
        <v>7</v>
      </c>
      <c r="B12" s="234" t="s">
        <v>208</v>
      </c>
      <c r="C12" s="397" t="s">
        <v>398</v>
      </c>
      <c r="D12" s="86" t="s">
        <v>189</v>
      </c>
      <c r="E12" s="453">
        <v>827039187</v>
      </c>
      <c r="F12" s="266">
        <v>7460</v>
      </c>
      <c r="G12" s="265">
        <v>9082.08</v>
      </c>
      <c r="H12" s="266">
        <f t="shared" si="0"/>
        <v>4541.04</v>
      </c>
      <c r="I12" s="266"/>
      <c r="J12" s="266"/>
      <c r="K12" s="266">
        <v>0</v>
      </c>
      <c r="L12" s="266">
        <f t="shared" si="3"/>
        <v>4541.04</v>
      </c>
      <c r="M12" s="85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234">
        <f t="shared" si="1"/>
        <v>8</v>
      </c>
      <c r="B13" s="234" t="s">
        <v>208</v>
      </c>
      <c r="C13" s="397" t="s">
        <v>512</v>
      </c>
      <c r="D13" s="86" t="s">
        <v>189</v>
      </c>
      <c r="E13" s="453">
        <v>827039454</v>
      </c>
      <c r="F13" s="266">
        <v>9300</v>
      </c>
      <c r="G13" s="265">
        <v>11311.66</v>
      </c>
      <c r="H13" s="266">
        <f t="shared" si="0"/>
        <v>5655.83</v>
      </c>
      <c r="I13" s="266"/>
      <c r="J13" s="266"/>
      <c r="K13" s="266">
        <v>0</v>
      </c>
      <c r="L13" s="266">
        <f>H13+K13</f>
        <v>5655.83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34">
        <f t="shared" si="1"/>
        <v>9</v>
      </c>
      <c r="B14" s="234" t="s">
        <v>208</v>
      </c>
      <c r="C14" s="287" t="s">
        <v>416</v>
      </c>
      <c r="D14" s="253" t="s">
        <v>189</v>
      </c>
      <c r="E14" s="454">
        <v>827041408</v>
      </c>
      <c r="F14" s="266">
        <v>6900</v>
      </c>
      <c r="G14" s="265">
        <v>8481.06</v>
      </c>
      <c r="H14" s="266">
        <f t="shared" si="0"/>
        <v>4240.53</v>
      </c>
      <c r="I14" s="266"/>
      <c r="J14" s="266"/>
      <c r="K14" s="266">
        <v>0</v>
      </c>
      <c r="L14" s="266">
        <f>H14+K14</f>
        <v>4240.53</v>
      </c>
      <c r="M14" s="88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34">
        <f t="shared" si="1"/>
        <v>10</v>
      </c>
      <c r="B15" s="234" t="s">
        <v>208</v>
      </c>
      <c r="C15" s="397" t="s">
        <v>420</v>
      </c>
      <c r="D15" s="253" t="s">
        <v>189</v>
      </c>
      <c r="E15" s="454">
        <v>827038962</v>
      </c>
      <c r="F15" s="266">
        <v>2520</v>
      </c>
      <c r="G15" s="265">
        <v>3227.7</v>
      </c>
      <c r="H15" s="266">
        <f t="shared" si="0"/>
        <v>1613.85</v>
      </c>
      <c r="I15" s="266"/>
      <c r="J15" s="266"/>
      <c r="K15" s="266">
        <v>0</v>
      </c>
      <c r="L15" s="266">
        <f>H15+K15</f>
        <v>1613.85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34">
        <f>SUM(A15+1)</f>
        <v>11</v>
      </c>
      <c r="B16" s="234" t="s">
        <v>208</v>
      </c>
      <c r="C16" s="287" t="s">
        <v>427</v>
      </c>
      <c r="D16" s="253" t="s">
        <v>189</v>
      </c>
      <c r="E16" s="454">
        <v>827041491</v>
      </c>
      <c r="F16" s="266">
        <v>5750</v>
      </c>
      <c r="G16" s="265">
        <v>7100.94</v>
      </c>
      <c r="H16" s="266">
        <f t="shared" si="0"/>
        <v>3550.47</v>
      </c>
      <c r="I16" s="266"/>
      <c r="J16" s="266"/>
      <c r="K16" s="266"/>
      <c r="L16" s="266">
        <f t="shared" ref="L16" si="5">H16+K16</f>
        <v>3550.47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34">
        <v>13</v>
      </c>
      <c r="B17" s="234" t="s">
        <v>208</v>
      </c>
      <c r="C17" s="287" t="s">
        <v>506</v>
      </c>
      <c r="D17" s="253" t="s">
        <v>189</v>
      </c>
      <c r="E17" s="454">
        <v>827041483</v>
      </c>
      <c r="F17" s="266"/>
      <c r="G17" s="266">
        <v>6678</v>
      </c>
      <c r="H17" s="266">
        <f t="shared" ref="H17:H19" si="6">SUM(G17/2)</f>
        <v>3339</v>
      </c>
      <c r="I17" s="266"/>
      <c r="J17" s="266"/>
      <c r="K17" s="266"/>
      <c r="L17" s="266">
        <f t="shared" ref="L17:L19" si="7">H17+K17</f>
        <v>3339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234">
        <v>14</v>
      </c>
      <c r="B18" s="234" t="s">
        <v>208</v>
      </c>
      <c r="C18" s="287" t="s">
        <v>524</v>
      </c>
      <c r="D18" s="253" t="s">
        <v>189</v>
      </c>
      <c r="E18" s="466" t="s">
        <v>526</v>
      </c>
      <c r="F18" s="266"/>
      <c r="G18" s="266">
        <v>600</v>
      </c>
      <c r="H18" s="266">
        <f t="shared" si="6"/>
        <v>300</v>
      </c>
      <c r="I18" s="266"/>
      <c r="J18" s="266"/>
      <c r="K18" s="266"/>
      <c r="L18" s="266">
        <f t="shared" si="7"/>
        <v>300</v>
      </c>
      <c r="M18" s="16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34">
        <v>15</v>
      </c>
      <c r="B19" s="234" t="s">
        <v>208</v>
      </c>
      <c r="C19" s="287" t="s">
        <v>525</v>
      </c>
      <c r="D19" s="253" t="s">
        <v>189</v>
      </c>
      <c r="E19" s="466" t="s">
        <v>527</v>
      </c>
      <c r="F19" s="266"/>
      <c r="G19" s="266">
        <v>1500</v>
      </c>
      <c r="H19" s="266">
        <f t="shared" si="6"/>
        <v>750</v>
      </c>
      <c r="I19" s="266"/>
      <c r="J19" s="266"/>
      <c r="K19" s="266"/>
      <c r="L19" s="266">
        <f t="shared" si="7"/>
        <v>750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6.5" thickBot="1" x14ac:dyDescent="0.3">
      <c r="A20" s="460"/>
      <c r="B20" s="460"/>
      <c r="C20" s="461"/>
      <c r="D20" s="462" t="s">
        <v>135</v>
      </c>
      <c r="E20" s="463"/>
      <c r="F20" s="463" t="e">
        <f>SUM(#REF!)</f>
        <v>#REF!</v>
      </c>
      <c r="G20" s="464">
        <f>SUM(G6:G19)</f>
        <v>89834.3</v>
      </c>
      <c r="H20" s="464">
        <f>SUM(H6:H19)</f>
        <v>44917.15</v>
      </c>
      <c r="I20" s="464">
        <f>SUM(I6:I16)</f>
        <v>0</v>
      </c>
      <c r="J20" s="464">
        <f>SUM(J6:J16)</f>
        <v>0</v>
      </c>
      <c r="K20" s="464">
        <f>SUM(K6:K16)</f>
        <v>0</v>
      </c>
      <c r="L20" s="464">
        <f>SUM(L6:L19)</f>
        <v>44917.15</v>
      </c>
      <c r="M20" s="465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A24" s="493" t="s">
        <v>186</v>
      </c>
      <c r="B24" s="493"/>
      <c r="C24" s="493"/>
      <c r="D24" s="493"/>
      <c r="E24" s="172"/>
      <c r="F24" s="172"/>
      <c r="G24" s="172"/>
      <c r="H24" s="493" t="s">
        <v>67</v>
      </c>
      <c r="I24" s="493"/>
      <c r="J24" s="493"/>
      <c r="K24" s="493"/>
      <c r="L24" s="493"/>
      <c r="M24" s="303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33" customHeight="1" x14ac:dyDescent="0.25">
      <c r="A25" s="303"/>
      <c r="B25" s="303"/>
      <c r="C25" s="303"/>
      <c r="D25" s="303"/>
      <c r="E25" s="172"/>
      <c r="F25" s="172"/>
      <c r="G25" s="172"/>
      <c r="H25" s="50"/>
      <c r="I25" s="50"/>
      <c r="J25" s="50"/>
      <c r="K25" s="50"/>
      <c r="L25" s="101"/>
      <c r="M25" s="9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5">
      <c r="A26" s="477"/>
      <c r="B26" s="477"/>
      <c r="C26" s="348"/>
      <c r="D26" s="348"/>
      <c r="E26" s="172"/>
      <c r="F26" s="172"/>
      <c r="G26" s="172"/>
      <c r="H26" s="477"/>
      <c r="I26" s="477"/>
      <c r="J26" s="477"/>
      <c r="K26" s="477"/>
      <c r="L26" s="477"/>
      <c r="M26" s="95"/>
    </row>
    <row r="27" spans="1:65" x14ac:dyDescent="0.25">
      <c r="A27" s="492" t="s">
        <v>474</v>
      </c>
      <c r="B27" s="492"/>
      <c r="C27" s="492"/>
      <c r="D27" s="492"/>
      <c r="E27" s="303"/>
      <c r="F27" s="303"/>
      <c r="G27" s="303"/>
      <c r="H27" s="349" t="s">
        <v>475</v>
      </c>
      <c r="I27" s="349"/>
      <c r="J27" s="349"/>
      <c r="K27" s="349"/>
      <c r="L27" s="349"/>
      <c r="M27" s="303"/>
    </row>
    <row r="30" spans="1:65" ht="30" customHeight="1" x14ac:dyDescent="0.25"/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65" x14ac:dyDescent="0.25">
      <c r="A39" s="350"/>
      <c r="B39" s="106"/>
      <c r="C39" s="106"/>
      <c r="D39" s="112"/>
      <c r="E39" s="107"/>
      <c r="F39" s="107"/>
      <c r="G39" s="107"/>
      <c r="H39" s="106"/>
      <c r="I39" s="106"/>
      <c r="J39" s="106"/>
      <c r="K39" s="108"/>
      <c r="L39" s="108"/>
      <c r="M39" s="106"/>
    </row>
    <row r="40" spans="1:65" ht="0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 s="102"/>
      <c r="L45" s="102"/>
      <c r="M45"/>
    </row>
    <row r="46" spans="1:65" s="2" customFormat="1" ht="2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65" s="2" customFormat="1" ht="30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O47" s="79" t="e">
        <f>#REF!/30.4*50</f>
        <v>#REF!</v>
      </c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>
        <f>F6/30.4*50</f>
        <v>4161.1842105263158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119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2" customFormat="1" ht="30" customHeight="1" x14ac:dyDescent="0.25">
      <c r="O50" s="79">
        <f>F8/30.4*50</f>
        <v>6743.4210526315792</v>
      </c>
    </row>
    <row r="51" spans="1:65" s="2" customFormat="1" ht="30" customHeight="1" x14ac:dyDescent="0.25">
      <c r="O51" s="79"/>
    </row>
    <row r="52" spans="1:6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F10/30.4*50</f>
        <v>11052.631578947368</v>
      </c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F11/30.4*50</f>
        <v>4144.7368421052633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F12/30.4*50</f>
        <v>12269.736842105265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>
        <f>F16/30.4*50</f>
        <v>9457.2368421052633</v>
      </c>
    </row>
    <row r="59" spans="1:65" x14ac:dyDescent="0.25">
      <c r="O59" s="47" t="e">
        <f>SUM(O6:O58)</f>
        <v>#REF!</v>
      </c>
    </row>
    <row r="61" spans="1:65" hidden="1" x14ac:dyDescent="0.25"/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x14ac:dyDescent="0.25">
      <c r="N78" s="264"/>
    </row>
    <row r="79" spans="14:14" x14ac:dyDescent="0.25">
      <c r="N79" s="264"/>
    </row>
    <row r="87" spans="3:11" x14ac:dyDescent="0.25">
      <c r="C87" s="2"/>
    </row>
    <row r="88" spans="3:11" x14ac:dyDescent="0.25">
      <c r="C88" s="2"/>
      <c r="D88" s="269"/>
      <c r="F88" s="269"/>
      <c r="G88" s="269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47"/>
      <c r="D95" s="78"/>
      <c r="F95" s="78"/>
      <c r="G95" s="78"/>
      <c r="K95" s="78"/>
    </row>
    <row r="96" spans="3:11" x14ac:dyDescent="0.25">
      <c r="C96" s="2"/>
      <c r="D96" s="78"/>
      <c r="F96" s="78"/>
      <c r="G96" s="78"/>
      <c r="K96" s="78"/>
    </row>
    <row r="97" spans="3:11" x14ac:dyDescent="0.25">
      <c r="C97" s="2"/>
      <c r="K97" s="78"/>
    </row>
    <row r="98" spans="3:11" x14ac:dyDescent="0.25">
      <c r="C98" s="2"/>
      <c r="K98" s="78"/>
    </row>
    <row r="99" spans="3:11" x14ac:dyDescent="0.25">
      <c r="K99" s="78"/>
    </row>
    <row r="100" spans="3:11" x14ac:dyDescent="0.25">
      <c r="K100" s="78"/>
    </row>
  </sheetData>
  <mergeCells count="8">
    <mergeCell ref="A27:D27"/>
    <mergeCell ref="A1:M1"/>
    <mergeCell ref="A2:M2"/>
    <mergeCell ref="A3:M3"/>
    <mergeCell ref="H24:L24"/>
    <mergeCell ref="A26:B26"/>
    <mergeCell ref="H26:L26"/>
    <mergeCell ref="A24:D2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L34" sqref="L34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534" t="s">
        <v>173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7.45" customHeight="1" x14ac:dyDescent="0.25">
      <c r="A2" s="535" t="s">
        <v>520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s="2" customFormat="1" ht="19.149999999999999" customHeight="1" x14ac:dyDescent="0.25">
      <c r="A3" s="536" t="s">
        <v>536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s="352" customFormat="1" ht="32.25" customHeight="1" x14ac:dyDescent="0.25">
      <c r="A4" s="351"/>
      <c r="B4" s="351" t="s">
        <v>3</v>
      </c>
      <c r="C4" s="351" t="s">
        <v>178</v>
      </c>
      <c r="D4" s="351" t="s">
        <v>405</v>
      </c>
      <c r="E4" s="351" t="s">
        <v>179</v>
      </c>
      <c r="F4" s="351" t="s">
        <v>170</v>
      </c>
      <c r="G4" s="351" t="s">
        <v>497</v>
      </c>
      <c r="H4" s="351" t="s">
        <v>423</v>
      </c>
      <c r="I4" s="353" t="s">
        <v>13</v>
      </c>
      <c r="J4" s="351" t="s">
        <v>180</v>
      </c>
    </row>
    <row r="5" spans="1:10" s="2" customFormat="1" ht="24.75" customHeight="1" x14ac:dyDescent="0.25">
      <c r="A5" s="499" t="s">
        <v>181</v>
      </c>
      <c r="B5" s="500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12">
        <v>1</v>
      </c>
      <c r="B6" s="89" t="s">
        <v>218</v>
      </c>
      <c r="C6" s="86" t="s">
        <v>182</v>
      </c>
      <c r="D6" s="43" t="s">
        <v>183</v>
      </c>
      <c r="E6" s="354">
        <v>3000</v>
      </c>
      <c r="F6" s="354">
        <f>SUM(E6/2)</f>
        <v>1500</v>
      </c>
      <c r="G6" s="444">
        <v>827039616</v>
      </c>
      <c r="H6" s="354"/>
      <c r="I6" s="355">
        <f>F6</f>
        <v>1500</v>
      </c>
      <c r="J6" s="85"/>
    </row>
    <row r="7" spans="1:10" ht="43.9" customHeight="1" x14ac:dyDescent="0.25">
      <c r="A7" s="412">
        <v>2</v>
      </c>
      <c r="B7" s="89" t="s">
        <v>396</v>
      </c>
      <c r="C7" s="90" t="s">
        <v>411</v>
      </c>
      <c r="D7" s="91" t="s">
        <v>183</v>
      </c>
      <c r="E7" s="356">
        <v>1514.1</v>
      </c>
      <c r="F7" s="354">
        <f>SUM(E7/2)</f>
        <v>757.05</v>
      </c>
      <c r="G7" s="444">
        <v>827040525</v>
      </c>
      <c r="H7" s="354"/>
      <c r="I7" s="355">
        <f t="shared" ref="I7:I9" si="0">F7+H7</f>
        <v>757.05</v>
      </c>
      <c r="J7" s="88"/>
    </row>
    <row r="8" spans="1:10" ht="43.9" customHeight="1" x14ac:dyDescent="0.25">
      <c r="A8" s="412">
        <v>3</v>
      </c>
      <c r="B8" s="89" t="s">
        <v>409</v>
      </c>
      <c r="C8" s="90" t="s">
        <v>410</v>
      </c>
      <c r="D8" s="91" t="s">
        <v>183</v>
      </c>
      <c r="E8" s="356">
        <v>1514.1</v>
      </c>
      <c r="F8" s="354">
        <f>SUM(E8/2)</f>
        <v>757.05</v>
      </c>
      <c r="G8" s="444">
        <v>827040363</v>
      </c>
      <c r="H8" s="354"/>
      <c r="I8" s="355">
        <f t="shared" si="0"/>
        <v>757.05</v>
      </c>
      <c r="J8" s="88"/>
    </row>
    <row r="9" spans="1:10" ht="40.15" customHeight="1" thickBot="1" x14ac:dyDescent="0.3">
      <c r="A9" s="412">
        <v>4</v>
      </c>
      <c r="B9" s="89" t="s">
        <v>397</v>
      </c>
      <c r="C9" s="90" t="s">
        <v>184</v>
      </c>
      <c r="D9" s="91" t="s">
        <v>185</v>
      </c>
      <c r="E9" s="356">
        <v>2768.64</v>
      </c>
      <c r="F9" s="354">
        <f>SUM(E9/2)</f>
        <v>1384.32</v>
      </c>
      <c r="G9" s="445">
        <v>827040045</v>
      </c>
      <c r="H9" s="356"/>
      <c r="I9" s="355">
        <f t="shared" si="0"/>
        <v>1384.32</v>
      </c>
      <c r="J9" s="88"/>
    </row>
    <row r="10" spans="1:10" s="290" customFormat="1" ht="28.5" customHeight="1" thickBot="1" x14ac:dyDescent="0.3">
      <c r="A10" s="501"/>
      <c r="B10" s="502"/>
      <c r="C10" s="361"/>
      <c r="D10" s="362" t="s">
        <v>135</v>
      </c>
      <c r="E10" s="363">
        <f>SUM(E6:E9)</f>
        <v>8796.84</v>
      </c>
      <c r="F10" s="363">
        <f>SUM(F6:F9)</f>
        <v>4398.42</v>
      </c>
      <c r="G10" s="429"/>
      <c r="H10" s="363">
        <f>SUM(H6:H9)</f>
        <v>0</v>
      </c>
      <c r="I10" s="364">
        <f>SUM(I6:I9)</f>
        <v>4398.42</v>
      </c>
      <c r="J10" s="360"/>
    </row>
    <row r="11" spans="1:10" x14ac:dyDescent="0.25">
      <c r="A11" s="357"/>
      <c r="B11" s="93"/>
      <c r="C11" s="81"/>
      <c r="D11" s="249"/>
      <c r="E11" s="249"/>
      <c r="F11" s="94"/>
      <c r="G11" s="94"/>
      <c r="H11" s="94"/>
      <c r="I11" s="94"/>
      <c r="J11" s="94"/>
    </row>
    <row r="12" spans="1:10" ht="13.15" customHeight="1" x14ac:dyDescent="0.25">
      <c r="A12" s="357"/>
      <c r="B12" s="93"/>
      <c r="C12" s="81"/>
      <c r="D12" s="249"/>
      <c r="E12" s="249"/>
      <c r="F12" s="94"/>
      <c r="G12" s="94"/>
      <c r="H12" s="94"/>
      <c r="I12" s="94"/>
      <c r="J12" s="94"/>
    </row>
    <row r="13" spans="1:10" ht="10.15" hidden="1" customHeight="1" x14ac:dyDescent="0.25">
      <c r="A13" s="357"/>
      <c r="B13" s="93"/>
      <c r="C13" s="81"/>
      <c r="D13" s="249"/>
      <c r="E13" s="249"/>
      <c r="F13" s="94"/>
      <c r="G13" s="94"/>
      <c r="H13" s="94"/>
      <c r="I13" s="94"/>
      <c r="J13" s="94"/>
    </row>
    <row r="14" spans="1:10" hidden="1" x14ac:dyDescent="0.25">
      <c r="A14" s="357"/>
      <c r="B14" s="93"/>
      <c r="C14" s="81"/>
      <c r="D14" s="249"/>
      <c r="E14" s="249"/>
      <c r="F14" s="94"/>
      <c r="G14" s="94"/>
      <c r="H14" s="94"/>
      <c r="I14" s="94"/>
      <c r="J14" s="94"/>
    </row>
    <row r="15" spans="1:10" ht="33.6" hidden="1" customHeight="1" x14ac:dyDescent="0.25">
      <c r="A15" s="357"/>
      <c r="B15" s="93"/>
      <c r="C15" s="81"/>
      <c r="D15" s="498"/>
      <c r="E15" s="498"/>
      <c r="F15" s="498"/>
      <c r="G15" s="498"/>
      <c r="H15" s="498"/>
      <c r="I15" s="498"/>
      <c r="J15" s="498"/>
    </row>
    <row r="16" spans="1:10" hidden="1" x14ac:dyDescent="0.25">
      <c r="A16" s="357"/>
      <c r="B16" s="93"/>
      <c r="C16" s="81"/>
      <c r="D16" s="249"/>
      <c r="E16" s="249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57"/>
      <c r="B18" s="93"/>
      <c r="C18" s="81"/>
      <c r="D18" s="249"/>
      <c r="E18" s="249"/>
      <c r="F18" s="94"/>
      <c r="G18" s="94"/>
      <c r="H18" s="94"/>
      <c r="I18" s="94"/>
      <c r="J18" s="96"/>
    </row>
    <row r="19" spans="1:10" ht="42.6" customHeight="1" x14ac:dyDescent="0.25">
      <c r="A19" s="357"/>
      <c r="B19" s="93"/>
      <c r="C19" s="81"/>
      <c r="D19" s="249"/>
      <c r="E19" s="249"/>
      <c r="F19" s="94"/>
      <c r="G19" s="94"/>
      <c r="H19" s="94"/>
      <c r="I19" s="94"/>
      <c r="J19" s="94"/>
    </row>
    <row r="20" spans="1:10" x14ac:dyDescent="0.25">
      <c r="A20" s="303"/>
      <c r="B20" s="50"/>
      <c r="C20" s="172"/>
      <c r="D20" s="100"/>
      <c r="E20" s="100"/>
      <c r="F20" s="476"/>
      <c r="G20" s="476"/>
      <c r="H20" s="476"/>
      <c r="I20" s="476"/>
      <c r="J20" s="172"/>
    </row>
    <row r="21" spans="1:10" x14ac:dyDescent="0.25">
      <c r="A21" s="476" t="s">
        <v>186</v>
      </c>
      <c r="B21" s="476"/>
      <c r="D21" s="100"/>
      <c r="E21" s="100"/>
      <c r="F21" s="476" t="s">
        <v>67</v>
      </c>
      <c r="G21" s="476"/>
      <c r="H21" s="476"/>
      <c r="I21" s="476"/>
      <c r="J21" s="172"/>
    </row>
    <row r="22" spans="1:10" x14ac:dyDescent="0.25">
      <c r="A22" s="358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58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497"/>
      <c r="B24" s="497"/>
      <c r="C24" s="107"/>
      <c r="D24" s="107"/>
      <c r="E24" s="107"/>
      <c r="F24" s="497"/>
      <c r="G24" s="497"/>
      <c r="H24" s="497"/>
      <c r="I24" s="497"/>
      <c r="J24" s="106"/>
    </row>
    <row r="25" spans="1:10" x14ac:dyDescent="0.25">
      <c r="A25" s="492" t="s">
        <v>474</v>
      </c>
      <c r="B25" s="492"/>
      <c r="D25" s="100"/>
      <c r="E25" s="100"/>
      <c r="F25" s="476" t="s">
        <v>475</v>
      </c>
      <c r="G25" s="476"/>
      <c r="H25" s="476"/>
      <c r="I25" s="476"/>
      <c r="J25" s="50"/>
    </row>
    <row r="26" spans="1:10" x14ac:dyDescent="0.25">
      <c r="A26" s="357"/>
      <c r="B26" s="93"/>
      <c r="C26" s="81"/>
      <c r="D26" s="249"/>
      <c r="E26" s="249"/>
      <c r="F26" s="94"/>
      <c r="G26" s="94"/>
      <c r="H26" s="94"/>
      <c r="I26" s="94"/>
      <c r="J26" s="94"/>
    </row>
    <row r="27" spans="1:10" x14ac:dyDescent="0.25">
      <c r="A27" s="357"/>
      <c r="B27" s="93"/>
      <c r="C27" s="81"/>
      <c r="D27" s="249"/>
      <c r="E27" s="249"/>
      <c r="F27" s="94"/>
      <c r="G27" s="94"/>
      <c r="H27" s="94"/>
      <c r="I27" s="94"/>
      <c r="J27" s="94"/>
    </row>
    <row r="28" spans="1:10" x14ac:dyDescent="0.25">
      <c r="A28" s="357"/>
      <c r="B28" s="93"/>
      <c r="C28" s="81"/>
      <c r="D28" s="249"/>
      <c r="E28" s="249"/>
      <c r="F28" s="94"/>
      <c r="G28" s="94"/>
      <c r="H28" s="94"/>
      <c r="I28" s="94"/>
      <c r="J28" s="94"/>
    </row>
    <row r="29" spans="1:10" ht="35.450000000000003" customHeight="1" x14ac:dyDescent="0.25">
      <c r="A29" s="357"/>
      <c r="B29" s="93"/>
      <c r="C29" s="81"/>
      <c r="D29" s="249"/>
      <c r="E29" s="249"/>
      <c r="F29" s="94"/>
      <c r="G29" s="94"/>
      <c r="H29" s="94"/>
      <c r="I29" s="94"/>
      <c r="J29" s="94"/>
    </row>
    <row r="30" spans="1:10" x14ac:dyDescent="0.25">
      <c r="A30" s="357"/>
      <c r="B30" s="93"/>
      <c r="C30" s="81"/>
      <c r="D30" s="249"/>
      <c r="E30" s="249"/>
      <c r="F30" s="94"/>
      <c r="G30" s="94"/>
      <c r="H30" s="94"/>
      <c r="I30" s="94"/>
      <c r="J30" s="94"/>
    </row>
    <row r="31" spans="1:10" x14ac:dyDescent="0.25">
      <c r="A31" s="357"/>
      <c r="B31" s="93"/>
      <c r="C31" s="81"/>
      <c r="D31" s="249"/>
      <c r="E31" s="249"/>
      <c r="F31" s="94"/>
      <c r="G31" s="94"/>
      <c r="H31" s="94"/>
      <c r="I31" s="94"/>
      <c r="J31" s="94"/>
    </row>
    <row r="32" spans="1:10" ht="42" customHeight="1" x14ac:dyDescent="0.25">
      <c r="A32" s="357"/>
      <c r="B32" s="93"/>
      <c r="C32" s="81"/>
      <c r="D32" s="249"/>
      <c r="E32" s="249"/>
      <c r="F32" s="94"/>
      <c r="G32" s="94"/>
      <c r="H32" s="94"/>
      <c r="I32" s="94"/>
      <c r="J32" s="94"/>
    </row>
    <row r="33" spans="1:10" x14ac:dyDescent="0.25">
      <c r="A33" s="357"/>
      <c r="B33" s="93"/>
      <c r="C33" s="81"/>
      <c r="D33" s="249"/>
      <c r="E33" s="249"/>
      <c r="F33" s="94"/>
      <c r="G33" s="94"/>
      <c r="H33" s="94"/>
      <c r="I33" s="94"/>
      <c r="J33" s="94"/>
    </row>
    <row r="34" spans="1:10" x14ac:dyDescent="0.25">
      <c r="A34" s="357"/>
      <c r="B34" s="93"/>
      <c r="C34" s="81"/>
      <c r="D34" s="249"/>
      <c r="E34" s="249"/>
      <c r="F34" s="94"/>
      <c r="G34" s="94"/>
      <c r="H34" s="94"/>
      <c r="I34" s="94"/>
      <c r="J34" s="94"/>
    </row>
    <row r="35" spans="1:10" x14ac:dyDescent="0.25">
      <c r="A35" s="357"/>
      <c r="B35" s="93"/>
      <c r="C35" s="81"/>
      <c r="D35" s="249"/>
      <c r="E35" s="249"/>
      <c r="F35" s="94"/>
      <c r="G35" s="94"/>
      <c r="H35" s="94"/>
      <c r="I35" s="94"/>
      <c r="J35" s="94"/>
    </row>
    <row r="36" spans="1:10" x14ac:dyDescent="0.25">
      <c r="A36" s="357"/>
      <c r="B36" s="93"/>
      <c r="C36" s="81"/>
      <c r="D36" s="249"/>
      <c r="E36" s="249"/>
      <c r="F36" s="94"/>
      <c r="G36" s="94"/>
      <c r="H36" s="94"/>
      <c r="I36" s="94"/>
      <c r="J36" s="94"/>
    </row>
    <row r="37" spans="1:10" x14ac:dyDescent="0.25">
      <c r="A37" s="357"/>
      <c r="B37" s="93"/>
      <c r="C37" s="81"/>
      <c r="D37" s="249"/>
      <c r="E37" s="249"/>
      <c r="F37" s="94"/>
      <c r="G37" s="94"/>
      <c r="H37" s="94"/>
      <c r="I37" s="94"/>
      <c r="J37" s="94"/>
    </row>
    <row r="38" spans="1:10" x14ac:dyDescent="0.25">
      <c r="A38" s="537" t="s">
        <v>173</v>
      </c>
      <c r="B38" s="537"/>
      <c r="C38" s="537"/>
      <c r="D38" s="537"/>
      <c r="E38" s="537"/>
      <c r="F38" s="537"/>
      <c r="G38" s="537"/>
      <c r="H38" s="537"/>
      <c r="I38" s="537"/>
      <c r="J38" s="537"/>
    </row>
    <row r="39" spans="1:10" ht="23.25" x14ac:dyDescent="0.25">
      <c r="A39" s="537" t="s">
        <v>521</v>
      </c>
      <c r="B39" s="537"/>
      <c r="C39" s="537"/>
      <c r="D39" s="537"/>
      <c r="E39" s="537"/>
      <c r="F39" s="537"/>
      <c r="G39" s="537"/>
      <c r="H39" s="537"/>
      <c r="I39" s="537"/>
      <c r="J39" s="537"/>
    </row>
    <row r="40" spans="1:10" x14ac:dyDescent="0.25">
      <c r="A40" s="538"/>
      <c r="B40" s="539" t="s">
        <v>537</v>
      </c>
      <c r="C40" s="539"/>
      <c r="D40" s="539"/>
      <c r="E40" s="539"/>
      <c r="F40" s="539"/>
      <c r="G40" s="539"/>
      <c r="H40" s="539"/>
      <c r="I40" s="539"/>
      <c r="J40" s="539"/>
    </row>
    <row r="41" spans="1:10" s="290" customFormat="1" ht="28.9" customHeight="1" x14ac:dyDescent="0.25">
      <c r="A41" s="282" t="s">
        <v>175</v>
      </c>
      <c r="B41" s="282" t="s">
        <v>3</v>
      </c>
      <c r="C41" s="282" t="s">
        <v>177</v>
      </c>
      <c r="D41" s="282" t="s">
        <v>178</v>
      </c>
      <c r="E41" s="282" t="s">
        <v>179</v>
      </c>
      <c r="F41" s="282" t="s">
        <v>170</v>
      </c>
      <c r="G41" s="282" t="s">
        <v>497</v>
      </c>
      <c r="H41" s="282" t="s">
        <v>424</v>
      </c>
      <c r="I41" s="365" t="s">
        <v>13</v>
      </c>
      <c r="J41" s="282" t="s">
        <v>180</v>
      </c>
    </row>
    <row r="42" spans="1:10" ht="24" customHeight="1" x14ac:dyDescent="0.25">
      <c r="A42" s="495" t="s">
        <v>187</v>
      </c>
      <c r="B42" s="496"/>
      <c r="C42" s="81"/>
      <c r="D42" s="249"/>
      <c r="E42" s="83"/>
      <c r="F42" s="83"/>
      <c r="G42" s="83"/>
      <c r="H42" s="83"/>
      <c r="I42" s="83"/>
      <c r="J42" s="95"/>
    </row>
    <row r="43" spans="1:10" ht="37.5" customHeight="1" x14ac:dyDescent="0.25">
      <c r="A43" s="424">
        <v>1</v>
      </c>
      <c r="B43" s="287" t="s">
        <v>188</v>
      </c>
      <c r="C43" s="86" t="s">
        <v>189</v>
      </c>
      <c r="D43" s="43" t="s">
        <v>206</v>
      </c>
      <c r="E43" s="366">
        <v>4785.8999999999996</v>
      </c>
      <c r="F43" s="366">
        <f t="shared" ref="F43:F49" si="1">SUM(E43/2)</f>
        <v>2392.9499999999998</v>
      </c>
      <c r="G43" s="444">
        <v>827039829</v>
      </c>
      <c r="H43" s="366"/>
      <c r="I43" s="395">
        <f>F43+H43</f>
        <v>2392.9499999999998</v>
      </c>
      <c r="J43" s="85"/>
    </row>
    <row r="44" spans="1:10" s="2" customFormat="1" ht="37.5" customHeight="1" x14ac:dyDescent="0.25">
      <c r="A44" s="424">
        <v>2</v>
      </c>
      <c r="B44" s="287" t="s">
        <v>190</v>
      </c>
      <c r="C44" s="86" t="s">
        <v>189</v>
      </c>
      <c r="D44" s="43" t="s">
        <v>206</v>
      </c>
      <c r="E44" s="366">
        <v>5565</v>
      </c>
      <c r="F44" s="366">
        <f t="shared" si="1"/>
        <v>2782.5</v>
      </c>
      <c r="G44" s="444">
        <v>827040037</v>
      </c>
      <c r="H44" s="366"/>
      <c r="I44" s="395">
        <f t="shared" ref="I44:I49" si="2">F44+H44</f>
        <v>2782.5</v>
      </c>
      <c r="J44" s="85"/>
    </row>
    <row r="45" spans="1:10" s="2" customFormat="1" ht="28.7" hidden="1" customHeight="1" x14ac:dyDescent="0.25">
      <c r="A45" s="412">
        <v>1009</v>
      </c>
      <c r="B45" s="89" t="s">
        <v>191</v>
      </c>
      <c r="C45" s="86" t="s">
        <v>189</v>
      </c>
      <c r="D45" s="43"/>
      <c r="E45" s="367">
        <f>2340-2340</f>
        <v>0</v>
      </c>
      <c r="F45" s="366">
        <f t="shared" si="1"/>
        <v>0</v>
      </c>
      <c r="G45" s="444"/>
      <c r="H45" s="366"/>
      <c r="I45" s="395">
        <f t="shared" si="2"/>
        <v>0</v>
      </c>
      <c r="J45" s="85" t="s">
        <v>216</v>
      </c>
    </row>
    <row r="46" spans="1:10" s="2" customFormat="1" ht="32.25" customHeight="1" x14ac:dyDescent="0.25">
      <c r="A46" s="412">
        <v>3</v>
      </c>
      <c r="B46" s="89" t="s">
        <v>192</v>
      </c>
      <c r="C46" s="86" t="s">
        <v>189</v>
      </c>
      <c r="D46" s="43" t="s">
        <v>206</v>
      </c>
      <c r="E46" s="367">
        <v>6065.86</v>
      </c>
      <c r="F46" s="366">
        <f t="shared" si="1"/>
        <v>3032.93</v>
      </c>
      <c r="G46" s="444">
        <v>827040398</v>
      </c>
      <c r="H46" s="366"/>
      <c r="I46" s="395">
        <f t="shared" si="2"/>
        <v>3032.93</v>
      </c>
      <c r="J46" s="85"/>
    </row>
    <row r="47" spans="1:10" ht="41.25" customHeight="1" x14ac:dyDescent="0.25">
      <c r="A47" s="412">
        <v>4</v>
      </c>
      <c r="B47" s="89" t="s">
        <v>412</v>
      </c>
      <c r="C47" s="90" t="s">
        <v>189</v>
      </c>
      <c r="D47" s="91" t="s">
        <v>206</v>
      </c>
      <c r="E47" s="367">
        <v>3483.7</v>
      </c>
      <c r="F47" s="367">
        <f t="shared" ref="F47" si="3">SUM(E47/2)</f>
        <v>1741.85</v>
      </c>
      <c r="G47" s="445">
        <v>827039756</v>
      </c>
      <c r="H47" s="367"/>
      <c r="I47" s="395">
        <f t="shared" si="2"/>
        <v>1741.85</v>
      </c>
      <c r="J47" s="85"/>
    </row>
    <row r="48" spans="1:10" ht="41.25" customHeight="1" x14ac:dyDescent="0.25">
      <c r="A48" s="412">
        <v>5</v>
      </c>
      <c r="B48" s="89" t="s">
        <v>445</v>
      </c>
      <c r="C48" s="90" t="s">
        <v>189</v>
      </c>
      <c r="D48" s="91" t="s">
        <v>206</v>
      </c>
      <c r="E48" s="367">
        <v>9382.6</v>
      </c>
      <c r="F48" s="367">
        <f t="shared" ref="F48" si="4">SUM(E48/2)</f>
        <v>4691.3</v>
      </c>
      <c r="G48" s="446">
        <v>827040355</v>
      </c>
      <c r="H48" s="367"/>
      <c r="I48" s="395">
        <f t="shared" si="2"/>
        <v>4691.3</v>
      </c>
      <c r="J48" s="85"/>
    </row>
    <row r="49" spans="1:10" ht="32.25" customHeight="1" x14ac:dyDescent="0.25">
      <c r="A49" s="412">
        <v>6</v>
      </c>
      <c r="B49" s="89" t="s">
        <v>448</v>
      </c>
      <c r="C49" s="90" t="s">
        <v>189</v>
      </c>
      <c r="D49" s="91" t="s">
        <v>206</v>
      </c>
      <c r="E49" s="367">
        <v>2559.9</v>
      </c>
      <c r="F49" s="367">
        <f t="shared" si="1"/>
        <v>1279.95</v>
      </c>
      <c r="G49" s="445">
        <v>827040533</v>
      </c>
      <c r="H49" s="367"/>
      <c r="I49" s="416">
        <f t="shared" si="2"/>
        <v>1279.95</v>
      </c>
      <c r="J49" s="84"/>
    </row>
    <row r="50" spans="1:10" ht="32.25" customHeight="1" x14ac:dyDescent="0.25">
      <c r="A50" s="424">
        <v>7</v>
      </c>
      <c r="B50" s="287"/>
      <c r="C50" s="86"/>
      <c r="D50" s="43"/>
      <c r="E50" s="366"/>
      <c r="F50" s="366"/>
      <c r="G50" s="444"/>
      <c r="H50" s="366"/>
      <c r="I50" s="395"/>
      <c r="J50" s="85"/>
    </row>
    <row r="51" spans="1:10" ht="18.75" customHeight="1" thickBot="1" x14ac:dyDescent="0.3">
      <c r="A51" s="417"/>
      <c r="B51" s="418"/>
      <c r="C51" s="419"/>
      <c r="D51" s="420" t="s">
        <v>135</v>
      </c>
      <c r="E51" s="421">
        <f>SUM(E43:E50)</f>
        <v>31842.959999999999</v>
      </c>
      <c r="F51" s="421">
        <f>SUM(F43:F50)</f>
        <v>15921.48</v>
      </c>
      <c r="G51" s="422"/>
      <c r="H51" s="421">
        <f>SUM(H43:H49)</f>
        <v>0</v>
      </c>
      <c r="I51" s="421">
        <f>SUM(I43:I50)</f>
        <v>15921.48</v>
      </c>
      <c r="J51" s="423"/>
    </row>
    <row r="56" spans="1:10" x14ac:dyDescent="0.25">
      <c r="A56" s="476"/>
      <c r="B56" s="476"/>
      <c r="C56" s="476"/>
      <c r="D56" s="476"/>
      <c r="E56" s="476"/>
      <c r="F56" s="476"/>
      <c r="G56" s="476"/>
      <c r="H56" s="476"/>
      <c r="I56" s="476"/>
    </row>
    <row r="57" spans="1:10" x14ac:dyDescent="0.25">
      <c r="A57" s="476" t="s">
        <v>186</v>
      </c>
      <c r="B57" s="476"/>
      <c r="D57" s="172"/>
      <c r="E57" s="172"/>
      <c r="F57" s="476" t="s">
        <v>67</v>
      </c>
      <c r="G57" s="476"/>
      <c r="H57" s="476"/>
      <c r="I57" s="476"/>
    </row>
    <row r="58" spans="1:10" x14ac:dyDescent="0.25">
      <c r="A58" s="358"/>
      <c r="B58" s="77"/>
      <c r="C58" s="97"/>
      <c r="D58" s="98"/>
      <c r="E58" s="98"/>
      <c r="F58" s="77"/>
      <c r="G58" s="77"/>
      <c r="H58" s="77"/>
      <c r="I58" s="77"/>
    </row>
    <row r="59" spans="1:10" x14ac:dyDescent="0.25">
      <c r="A59" s="358"/>
      <c r="B59" s="77"/>
      <c r="C59" s="98"/>
      <c r="D59" s="98"/>
      <c r="E59" s="98"/>
      <c r="F59" s="77"/>
      <c r="G59" s="77"/>
      <c r="H59" s="77"/>
      <c r="I59" s="77"/>
    </row>
    <row r="60" spans="1:10" x14ac:dyDescent="0.25">
      <c r="A60" s="359"/>
      <c r="B60" s="106"/>
      <c r="C60" s="107"/>
      <c r="D60" s="107"/>
      <c r="E60" s="107"/>
      <c r="F60" s="106"/>
      <c r="G60" s="106"/>
      <c r="H60" s="106"/>
      <c r="I60" s="106"/>
    </row>
    <row r="61" spans="1:10" x14ac:dyDescent="0.25">
      <c r="A61" s="492" t="s">
        <v>474</v>
      </c>
      <c r="B61" s="492"/>
      <c r="C61" s="494" t="s">
        <v>476</v>
      </c>
      <c r="D61" s="494"/>
      <c r="E61" s="494"/>
      <c r="F61" s="494"/>
      <c r="G61" s="494"/>
      <c r="H61" s="494"/>
      <c r="I61" s="494"/>
    </row>
  </sheetData>
  <mergeCells count="23">
    <mergeCell ref="A57:B57"/>
    <mergeCell ref="C56:I56"/>
    <mergeCell ref="A5:B5"/>
    <mergeCell ref="A10:B10"/>
    <mergeCell ref="A38:J38"/>
    <mergeCell ref="A39:J39"/>
    <mergeCell ref="A56:B56"/>
    <mergeCell ref="A61:B61"/>
    <mergeCell ref="C61:I61"/>
    <mergeCell ref="A42:B42"/>
    <mergeCell ref="A1:J1"/>
    <mergeCell ref="A2:J2"/>
    <mergeCell ref="A21:B21"/>
    <mergeCell ref="A25:B25"/>
    <mergeCell ref="F25:I25"/>
    <mergeCell ref="A24:B24"/>
    <mergeCell ref="F24:I24"/>
    <mergeCell ref="F57:I57"/>
    <mergeCell ref="D15:J15"/>
    <mergeCell ref="F20:I20"/>
    <mergeCell ref="F21:I21"/>
    <mergeCell ref="B40:J40"/>
    <mergeCell ref="A3:J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H24" sqref="H24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3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531" t="s">
        <v>173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23.25" x14ac:dyDescent="0.25">
      <c r="A3" s="531" t="s">
        <v>518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x14ac:dyDescent="0.25">
      <c r="A4" s="540" t="s">
        <v>538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</row>
    <row r="5" spans="1:13" s="290" customFormat="1" ht="41.45" customHeight="1" thickBot="1" x14ac:dyDescent="0.3">
      <c r="A5" s="282" t="s">
        <v>175</v>
      </c>
      <c r="B5" s="282" t="s">
        <v>176</v>
      </c>
      <c r="C5" s="282" t="s">
        <v>3</v>
      </c>
      <c r="D5" s="282" t="s">
        <v>177</v>
      </c>
      <c r="E5" s="282" t="s">
        <v>178</v>
      </c>
      <c r="F5" s="282" t="s">
        <v>179</v>
      </c>
      <c r="G5" s="282" t="s">
        <v>179</v>
      </c>
      <c r="H5" s="282" t="s">
        <v>194</v>
      </c>
      <c r="I5" s="282" t="s">
        <v>278</v>
      </c>
      <c r="J5" s="282" t="s">
        <v>421</v>
      </c>
      <c r="K5" s="282" t="s">
        <v>428</v>
      </c>
      <c r="L5" s="282" t="s">
        <v>394</v>
      </c>
      <c r="M5" s="368" t="s">
        <v>180</v>
      </c>
    </row>
    <row r="6" spans="1:13" x14ac:dyDescent="0.25">
      <c r="A6" s="503" t="s">
        <v>181</v>
      </c>
      <c r="B6" s="504"/>
      <c r="C6" s="505"/>
      <c r="D6" s="249"/>
      <c r="E6" s="249"/>
      <c r="F6" s="298"/>
      <c r="G6" s="298"/>
      <c r="H6" s="298"/>
      <c r="I6" s="298"/>
      <c r="J6" s="298"/>
      <c r="K6" s="298"/>
      <c r="L6" s="299"/>
      <c r="M6" s="235"/>
    </row>
    <row r="7" spans="1:13" ht="27" customHeight="1" x14ac:dyDescent="0.25">
      <c r="A7" s="430">
        <v>1</v>
      </c>
      <c r="B7" s="283"/>
      <c r="C7" s="286" t="s">
        <v>406</v>
      </c>
      <c r="D7" s="43" t="s">
        <v>407</v>
      </c>
      <c r="E7" s="302" t="s">
        <v>393</v>
      </c>
      <c r="F7" s="291">
        <v>4830</v>
      </c>
      <c r="G7" s="291">
        <v>6489</v>
      </c>
      <c r="H7" s="291">
        <f t="shared" ref="H7:H25" si="0">G7/2</f>
        <v>3244.5</v>
      </c>
      <c r="I7" s="434">
        <v>827039489</v>
      </c>
      <c r="J7" s="291"/>
      <c r="K7" s="291"/>
      <c r="L7" s="291">
        <f>H7</f>
        <v>3244.5</v>
      </c>
      <c r="M7" s="235"/>
    </row>
    <row r="8" spans="1:13" ht="27" customHeight="1" x14ac:dyDescent="0.25">
      <c r="A8" s="430">
        <f>SUM(A7+1)</f>
        <v>2</v>
      </c>
      <c r="B8" s="283"/>
      <c r="C8" s="286" t="s">
        <v>459</v>
      </c>
      <c r="D8" s="43" t="s">
        <v>460</v>
      </c>
      <c r="E8" s="302" t="s">
        <v>393</v>
      </c>
      <c r="F8" s="291">
        <v>4000</v>
      </c>
      <c r="G8" s="291">
        <v>2595.6</v>
      </c>
      <c r="H8" s="291">
        <f t="shared" si="0"/>
        <v>1297.8</v>
      </c>
      <c r="I8" s="434">
        <v>827039586</v>
      </c>
      <c r="J8" s="291"/>
      <c r="K8" s="291"/>
      <c r="L8" s="291">
        <f t="shared" ref="L8:L25" si="1">H8</f>
        <v>1297.8</v>
      </c>
      <c r="M8" s="235"/>
    </row>
    <row r="9" spans="1:13" s="2" customFormat="1" ht="30.75" customHeight="1" x14ac:dyDescent="0.25">
      <c r="A9" s="430">
        <v>3</v>
      </c>
      <c r="B9" s="283"/>
      <c r="C9" s="286" t="s">
        <v>458</v>
      </c>
      <c r="D9" s="43" t="s">
        <v>442</v>
      </c>
      <c r="E9" s="302" t="s">
        <v>393</v>
      </c>
      <c r="F9" s="291"/>
      <c r="G9" s="291">
        <v>3244.5</v>
      </c>
      <c r="H9" s="291">
        <f>G9/2</f>
        <v>1622.25</v>
      </c>
      <c r="I9" s="434">
        <v>827142298</v>
      </c>
      <c r="J9" s="291"/>
      <c r="K9" s="291"/>
      <c r="L9" s="291">
        <f t="shared" si="1"/>
        <v>1622.25</v>
      </c>
      <c r="M9" s="235"/>
    </row>
    <row r="10" spans="1:13" s="2" customFormat="1" ht="27" customHeight="1" x14ac:dyDescent="0.25">
      <c r="A10" s="430">
        <v>4</v>
      </c>
      <c r="B10" s="283"/>
      <c r="C10" s="286" t="s">
        <v>461</v>
      </c>
      <c r="D10" s="43" t="s">
        <v>449</v>
      </c>
      <c r="E10" s="302" t="s">
        <v>393</v>
      </c>
      <c r="F10" s="291"/>
      <c r="G10" s="291">
        <v>3460.8</v>
      </c>
      <c r="H10" s="291">
        <f t="shared" ref="H10:H13" si="2">G10/2</f>
        <v>1730.4</v>
      </c>
      <c r="I10" s="434">
        <v>827039748</v>
      </c>
      <c r="J10" s="291"/>
      <c r="K10" s="291"/>
      <c r="L10" s="291">
        <f t="shared" si="1"/>
        <v>1730.4</v>
      </c>
      <c r="M10" s="235"/>
    </row>
    <row r="11" spans="1:13" s="2" customFormat="1" ht="29.25" customHeight="1" x14ac:dyDescent="0.25">
      <c r="A11" s="430">
        <f t="shared" ref="A11:A14" si="3">SUM(A10+1)</f>
        <v>5</v>
      </c>
      <c r="B11" s="283"/>
      <c r="C11" s="286" t="s">
        <v>450</v>
      </c>
      <c r="D11" s="43" t="s">
        <v>451</v>
      </c>
      <c r="E11" s="302" t="s">
        <v>393</v>
      </c>
      <c r="F11" s="291"/>
      <c r="G11" s="291">
        <v>2163</v>
      </c>
      <c r="H11" s="291">
        <f t="shared" si="2"/>
        <v>1081.5</v>
      </c>
      <c r="I11" s="434">
        <v>827039705</v>
      </c>
      <c r="J11" s="291"/>
      <c r="K11" s="291"/>
      <c r="L11" s="291">
        <f t="shared" si="1"/>
        <v>1081.5</v>
      </c>
      <c r="M11" s="235"/>
    </row>
    <row r="12" spans="1:13" s="2" customFormat="1" ht="26.25" customHeight="1" x14ac:dyDescent="0.25">
      <c r="A12" s="430">
        <v>6</v>
      </c>
      <c r="B12" s="283"/>
      <c r="C12" s="286" t="s">
        <v>467</v>
      </c>
      <c r="D12" s="43" t="s">
        <v>468</v>
      </c>
      <c r="E12" s="302" t="s">
        <v>393</v>
      </c>
      <c r="F12" s="291"/>
      <c r="G12" s="291">
        <v>1514.1</v>
      </c>
      <c r="H12" s="291">
        <f t="shared" si="2"/>
        <v>757.05</v>
      </c>
      <c r="I12" s="434">
        <v>827039888</v>
      </c>
      <c r="J12" s="291"/>
      <c r="K12" s="291"/>
      <c r="L12" s="291">
        <f t="shared" si="1"/>
        <v>757.05</v>
      </c>
      <c r="M12" s="235"/>
    </row>
    <row r="13" spans="1:13" s="2" customFormat="1" ht="27" customHeight="1" x14ac:dyDescent="0.25">
      <c r="A13" s="430">
        <v>7</v>
      </c>
      <c r="B13" s="283"/>
      <c r="C13" s="286" t="s">
        <v>504</v>
      </c>
      <c r="D13" s="43" t="s">
        <v>465</v>
      </c>
      <c r="E13" s="302" t="s">
        <v>393</v>
      </c>
      <c r="F13" s="291"/>
      <c r="G13" s="291">
        <v>6300</v>
      </c>
      <c r="H13" s="291">
        <f t="shared" si="2"/>
        <v>3150</v>
      </c>
      <c r="I13" s="434">
        <v>827039780</v>
      </c>
      <c r="J13" s="291"/>
      <c r="K13" s="291"/>
      <c r="L13" s="291">
        <f t="shared" si="1"/>
        <v>3150</v>
      </c>
      <c r="M13" s="235"/>
    </row>
    <row r="14" spans="1:13" s="2" customFormat="1" ht="26.25" customHeight="1" x14ac:dyDescent="0.25">
      <c r="A14" s="430">
        <f t="shared" si="3"/>
        <v>8</v>
      </c>
      <c r="B14" s="283"/>
      <c r="C14" s="286" t="s">
        <v>469</v>
      </c>
      <c r="D14" s="43" t="s">
        <v>470</v>
      </c>
      <c r="E14" s="302" t="s">
        <v>393</v>
      </c>
      <c r="F14" s="291"/>
      <c r="G14" s="291">
        <v>3244.5</v>
      </c>
      <c r="H14" s="291">
        <f t="shared" si="0"/>
        <v>1622.25</v>
      </c>
      <c r="I14" s="434">
        <v>827039802</v>
      </c>
      <c r="J14" s="291"/>
      <c r="K14" s="291"/>
      <c r="L14" s="291">
        <f t="shared" si="1"/>
        <v>1622.25</v>
      </c>
      <c r="M14" s="235"/>
    </row>
    <row r="15" spans="1:13" s="2" customFormat="1" ht="24" customHeight="1" x14ac:dyDescent="0.25">
      <c r="A15" s="430">
        <v>9</v>
      </c>
      <c r="B15" s="283"/>
      <c r="C15" s="286" t="s">
        <v>485</v>
      </c>
      <c r="D15" s="43" t="s">
        <v>486</v>
      </c>
      <c r="E15" s="302" t="s">
        <v>393</v>
      </c>
      <c r="F15" s="291"/>
      <c r="G15" s="291">
        <v>6300</v>
      </c>
      <c r="H15" s="291">
        <f t="shared" si="0"/>
        <v>3150</v>
      </c>
      <c r="I15" s="434">
        <v>827040193</v>
      </c>
      <c r="J15" s="291"/>
      <c r="K15" s="291"/>
      <c r="L15" s="291">
        <f t="shared" si="1"/>
        <v>3150</v>
      </c>
      <c r="M15" s="235"/>
    </row>
    <row r="16" spans="1:13" s="2" customFormat="1" ht="27" customHeight="1" x14ac:dyDescent="0.25">
      <c r="A16" s="430">
        <v>10</v>
      </c>
      <c r="B16" s="283"/>
      <c r="C16" s="286" t="s">
        <v>471</v>
      </c>
      <c r="D16" s="43" t="s">
        <v>472</v>
      </c>
      <c r="E16" s="302" t="s">
        <v>393</v>
      </c>
      <c r="F16" s="291"/>
      <c r="G16" s="291">
        <v>1102.5</v>
      </c>
      <c r="H16" s="291">
        <f t="shared" si="0"/>
        <v>551.25</v>
      </c>
      <c r="I16" s="434">
        <v>827039594</v>
      </c>
      <c r="J16" s="291"/>
      <c r="K16" s="291"/>
      <c r="L16" s="291">
        <f t="shared" si="1"/>
        <v>551.25</v>
      </c>
      <c r="M16" s="235"/>
    </row>
    <row r="17" spans="1:14" s="2" customFormat="1" ht="24" customHeight="1" x14ac:dyDescent="0.25">
      <c r="A17" s="430">
        <v>11</v>
      </c>
      <c r="B17" s="283"/>
      <c r="C17" s="286" t="s">
        <v>480</v>
      </c>
      <c r="D17" s="43" t="s">
        <v>329</v>
      </c>
      <c r="E17" s="302" t="s">
        <v>393</v>
      </c>
      <c r="F17" s="291"/>
      <c r="G17" s="291">
        <v>5600</v>
      </c>
      <c r="H17" s="291">
        <v>2800</v>
      </c>
      <c r="I17" s="434">
        <v>827039799</v>
      </c>
      <c r="J17" s="291"/>
      <c r="K17" s="291"/>
      <c r="L17" s="291">
        <v>2800</v>
      </c>
      <c r="M17" s="235"/>
    </row>
    <row r="18" spans="1:14" s="2" customFormat="1" ht="24" customHeight="1" x14ac:dyDescent="0.25">
      <c r="A18" s="430">
        <v>12</v>
      </c>
      <c r="B18" s="283"/>
      <c r="C18" s="286" t="s">
        <v>510</v>
      </c>
      <c r="D18" s="43" t="s">
        <v>329</v>
      </c>
      <c r="E18" s="302" t="s">
        <v>393</v>
      </c>
      <c r="F18" s="291"/>
      <c r="G18" s="291">
        <v>6300</v>
      </c>
      <c r="H18" s="291">
        <f t="shared" si="0"/>
        <v>3150</v>
      </c>
      <c r="I18" s="434">
        <v>827040010</v>
      </c>
      <c r="J18" s="291"/>
      <c r="K18" s="291"/>
      <c r="L18" s="291">
        <f t="shared" si="1"/>
        <v>3150</v>
      </c>
      <c r="M18" s="235"/>
    </row>
    <row r="19" spans="1:14" s="2" customFormat="1" ht="23.25" customHeight="1" x14ac:dyDescent="0.25">
      <c r="A19" s="431">
        <v>13</v>
      </c>
      <c r="B19" s="324">
        <f t="shared" ref="B19:B20" si="4">SUM(B18+1)</f>
        <v>1</v>
      </c>
      <c r="C19" s="307" t="s">
        <v>246</v>
      </c>
      <c r="D19" s="308" t="s">
        <v>426</v>
      </c>
      <c r="E19" s="308" t="s">
        <v>206</v>
      </c>
      <c r="F19" s="309"/>
      <c r="G19" s="309">
        <v>6300</v>
      </c>
      <c r="H19" s="291">
        <f t="shared" si="0"/>
        <v>3150</v>
      </c>
      <c r="I19" s="434">
        <v>827039519</v>
      </c>
      <c r="J19" s="309"/>
      <c r="K19" s="309"/>
      <c r="L19" s="291">
        <f t="shared" si="1"/>
        <v>3150</v>
      </c>
      <c r="M19" s="309"/>
      <c r="N19" s="407"/>
    </row>
    <row r="20" spans="1:14" ht="30" customHeight="1" x14ac:dyDescent="0.25">
      <c r="A20" s="432">
        <v>14</v>
      </c>
      <c r="B20" s="324">
        <f t="shared" si="4"/>
        <v>2</v>
      </c>
      <c r="C20" s="307" t="s">
        <v>438</v>
      </c>
      <c r="D20" s="308" t="s">
        <v>439</v>
      </c>
      <c r="E20" s="308" t="s">
        <v>206</v>
      </c>
      <c r="F20" s="309">
        <v>8500</v>
      </c>
      <c r="G20" s="309">
        <v>5600</v>
      </c>
      <c r="H20" s="291">
        <f t="shared" si="0"/>
        <v>2800</v>
      </c>
      <c r="I20" s="434"/>
      <c r="J20" s="309"/>
      <c r="K20" s="309"/>
      <c r="L20" s="291">
        <v>2800</v>
      </c>
      <c r="M20" s="309"/>
      <c r="N20" s="407"/>
    </row>
    <row r="21" spans="1:14" ht="27" customHeight="1" x14ac:dyDescent="0.25">
      <c r="A21" s="432">
        <v>15</v>
      </c>
      <c r="B21" s="324">
        <f>SUM(B19+1)</f>
        <v>2</v>
      </c>
      <c r="C21" s="307" t="s">
        <v>436</v>
      </c>
      <c r="D21" s="308" t="s">
        <v>435</v>
      </c>
      <c r="E21" s="308" t="s">
        <v>206</v>
      </c>
      <c r="F21" s="309">
        <v>8500</v>
      </c>
      <c r="G21" s="309">
        <v>8904</v>
      </c>
      <c r="H21" s="291">
        <v>4452</v>
      </c>
      <c r="I21" s="434">
        <v>827039853</v>
      </c>
      <c r="J21" s="309"/>
      <c r="K21" s="309"/>
      <c r="L21" s="291">
        <f t="shared" si="1"/>
        <v>4452</v>
      </c>
      <c r="M21" s="309"/>
      <c r="N21" s="407"/>
    </row>
    <row r="22" spans="1:14" ht="25.5" customHeight="1" x14ac:dyDescent="0.25">
      <c r="A22" s="432">
        <v>16</v>
      </c>
      <c r="B22" s="324">
        <f>SUM(B18+1)</f>
        <v>1</v>
      </c>
      <c r="C22" s="307" t="s">
        <v>455</v>
      </c>
      <c r="D22" s="308" t="s">
        <v>418</v>
      </c>
      <c r="E22" s="308" t="s">
        <v>206</v>
      </c>
      <c r="F22" s="309">
        <v>2800</v>
      </c>
      <c r="G22" s="309">
        <v>6300</v>
      </c>
      <c r="H22" s="291">
        <f t="shared" si="0"/>
        <v>3150</v>
      </c>
      <c r="I22" s="434">
        <v>827039209</v>
      </c>
      <c r="J22" s="309"/>
      <c r="K22" s="309"/>
      <c r="L22" s="291">
        <f t="shared" si="1"/>
        <v>3150</v>
      </c>
      <c r="M22" s="309"/>
      <c r="N22" s="407"/>
    </row>
    <row r="23" spans="1:14" ht="25.5" customHeight="1" x14ac:dyDescent="0.25">
      <c r="A23" s="432">
        <v>17</v>
      </c>
      <c r="B23" s="468"/>
      <c r="C23" s="307" t="s">
        <v>531</v>
      </c>
      <c r="D23" s="308" t="s">
        <v>407</v>
      </c>
      <c r="E23" s="308" t="s">
        <v>393</v>
      </c>
      <c r="F23" s="309"/>
      <c r="G23" s="309">
        <v>7000</v>
      </c>
      <c r="H23" s="291">
        <f t="shared" si="0"/>
        <v>3500</v>
      </c>
      <c r="I23" s="434"/>
      <c r="J23" s="309"/>
      <c r="K23" s="309"/>
      <c r="L23" s="291">
        <f t="shared" si="1"/>
        <v>3500</v>
      </c>
      <c r="M23" s="309"/>
      <c r="N23" s="407"/>
    </row>
    <row r="24" spans="1:14" ht="25.5" customHeight="1" x14ac:dyDescent="0.25">
      <c r="A24" s="432">
        <v>18</v>
      </c>
      <c r="B24" s="468"/>
      <c r="C24" s="307" t="s">
        <v>542</v>
      </c>
      <c r="D24" s="308" t="s">
        <v>543</v>
      </c>
      <c r="E24" s="308" t="s">
        <v>393</v>
      </c>
      <c r="F24" s="309"/>
      <c r="G24" s="309">
        <v>6500</v>
      </c>
      <c r="H24" s="291">
        <f t="shared" si="0"/>
        <v>3250</v>
      </c>
      <c r="I24" s="434"/>
      <c r="J24" s="309"/>
      <c r="K24" s="309"/>
      <c r="L24" s="291">
        <f t="shared" si="1"/>
        <v>3250</v>
      </c>
      <c r="M24" s="309"/>
      <c r="N24" s="407"/>
    </row>
    <row r="25" spans="1:14" ht="24" customHeight="1" x14ac:dyDescent="0.25">
      <c r="A25" s="430">
        <v>19</v>
      </c>
      <c r="B25" s="283"/>
      <c r="C25" s="286" t="s">
        <v>466</v>
      </c>
      <c r="D25" s="43" t="s">
        <v>473</v>
      </c>
      <c r="E25" s="302" t="s">
        <v>393</v>
      </c>
      <c r="F25" s="291"/>
      <c r="G25" s="291">
        <v>6300</v>
      </c>
      <c r="H25" s="291">
        <f t="shared" si="0"/>
        <v>3150</v>
      </c>
      <c r="I25" s="434">
        <v>827039861</v>
      </c>
      <c r="J25" s="291"/>
      <c r="K25" s="291"/>
      <c r="L25" s="291">
        <f t="shared" si="1"/>
        <v>3150</v>
      </c>
      <c r="M25" s="235"/>
      <c r="N25" s="2"/>
    </row>
    <row r="26" spans="1:14" ht="22.5" customHeight="1" x14ac:dyDescent="0.25">
      <c r="A26" s="300"/>
      <c r="B26" s="300"/>
      <c r="C26" s="300"/>
      <c r="D26" s="300"/>
      <c r="E26" s="369" t="s">
        <v>135</v>
      </c>
      <c r="F26" s="301"/>
      <c r="G26" s="294">
        <f t="shared" ref="G26:L26" si="5">SUM(G7:G25)</f>
        <v>95218</v>
      </c>
      <c r="H26" s="294">
        <f t="shared" si="5"/>
        <v>47609</v>
      </c>
      <c r="I26" s="433"/>
      <c r="J26" s="294">
        <f t="shared" si="5"/>
        <v>0</v>
      </c>
      <c r="K26" s="294">
        <f t="shared" si="5"/>
        <v>0</v>
      </c>
      <c r="L26" s="294">
        <f t="shared" si="5"/>
        <v>47609</v>
      </c>
      <c r="M26" s="235"/>
    </row>
    <row r="27" spans="1:14" ht="15.75" customHeight="1" x14ac:dyDescent="0.25">
      <c r="M27" s="2"/>
    </row>
    <row r="28" spans="1:14" x14ac:dyDescent="0.25">
      <c r="A28" s="50"/>
      <c r="B28" s="50"/>
      <c r="C28" s="50"/>
      <c r="D28" s="172"/>
      <c r="E28" s="100"/>
      <c r="F28" s="100"/>
      <c r="G28" s="100"/>
      <c r="H28" s="172"/>
      <c r="I28" s="172"/>
      <c r="J28" s="172"/>
      <c r="K28" s="172"/>
      <c r="L28" s="172"/>
      <c r="M28" s="2"/>
    </row>
    <row r="29" spans="1:14" x14ac:dyDescent="0.25">
      <c r="A29" s="50" t="s">
        <v>186</v>
      </c>
      <c r="B29" s="50"/>
      <c r="C29" s="50"/>
      <c r="D29" s="172"/>
      <c r="E29" s="100"/>
      <c r="F29" s="100"/>
      <c r="G29" s="100"/>
      <c r="H29" s="476" t="s">
        <v>67</v>
      </c>
      <c r="I29" s="476"/>
      <c r="J29" s="476"/>
      <c r="K29" s="476"/>
      <c r="L29" s="172"/>
      <c r="M29" s="2"/>
    </row>
    <row r="30" spans="1:14" x14ac:dyDescent="0.25">
      <c r="A30" s="106"/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2"/>
    </row>
    <row r="31" spans="1:14" x14ac:dyDescent="0.25">
      <c r="A31" s="236" t="s">
        <v>474</v>
      </c>
      <c r="B31" s="50"/>
      <c r="C31" s="50"/>
      <c r="D31" s="172"/>
      <c r="E31" s="100"/>
      <c r="F31" s="100"/>
      <c r="G31" s="111"/>
      <c r="H31" s="172" t="s">
        <v>475</v>
      </c>
      <c r="I31" s="172"/>
      <c r="J31" s="172"/>
      <c r="K31" s="172"/>
      <c r="L31" s="172"/>
      <c r="M31" s="2"/>
    </row>
    <row r="32" spans="1:14" x14ac:dyDescent="0.25">
      <c r="A32" s="236"/>
      <c r="B32" s="50"/>
      <c r="C32" s="50"/>
      <c r="D32" s="275"/>
      <c r="E32" s="275"/>
      <c r="F32" s="100"/>
      <c r="G32" s="100"/>
      <c r="H32" s="50"/>
      <c r="I32" s="50"/>
      <c r="J32" s="50"/>
      <c r="K32" s="50"/>
      <c r="L32" s="110"/>
      <c r="M32" s="2"/>
    </row>
    <row r="33" spans="1:13" x14ac:dyDescent="0.25">
      <c r="A33" s="236"/>
      <c r="B33" s="50"/>
      <c r="C33" s="50"/>
      <c r="D33" s="275"/>
      <c r="E33" s="275"/>
      <c r="F33" s="100"/>
      <c r="G33" s="100"/>
      <c r="H33" s="50"/>
      <c r="I33" s="50"/>
      <c r="J33" s="50"/>
      <c r="K33" s="50"/>
      <c r="L33" s="110"/>
      <c r="M33" s="2"/>
    </row>
  </sheetData>
  <sheetProtection selectLockedCells="1" selectUnlockedCells="1"/>
  <mergeCells count="5">
    <mergeCell ref="A6:C6"/>
    <mergeCell ref="A4:M4"/>
    <mergeCell ref="A2:M2"/>
    <mergeCell ref="A3:M3"/>
    <mergeCell ref="H29:K2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I38" sqref="I38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13.7109375" customWidth="1"/>
    <col min="6" max="6" width="18.42578125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15.75" x14ac:dyDescent="0.25">
      <c r="A1" s="541" t="s">
        <v>490</v>
      </c>
      <c r="B1" s="541"/>
      <c r="C1" s="541"/>
      <c r="D1" s="541"/>
      <c r="E1" s="541"/>
      <c r="F1" s="541"/>
      <c r="G1" s="541"/>
    </row>
    <row r="2" spans="1:8" ht="24" customHeight="1" x14ac:dyDescent="0.25">
      <c r="A2" s="542" t="s">
        <v>496</v>
      </c>
      <c r="B2" s="542"/>
      <c r="C2" s="542"/>
      <c r="D2" s="542"/>
      <c r="E2" s="542"/>
      <c r="F2" s="542"/>
      <c r="G2" s="542"/>
    </row>
    <row r="3" spans="1:8" ht="28.5" customHeight="1" x14ac:dyDescent="0.4">
      <c r="A3" s="542" t="s">
        <v>539</v>
      </c>
      <c r="B3" s="542"/>
      <c r="C3" s="542"/>
      <c r="D3" s="542"/>
      <c r="E3" s="542"/>
      <c r="F3" s="542"/>
      <c r="G3" s="542"/>
    </row>
    <row r="4" spans="1:8" ht="15.75" x14ac:dyDescent="0.25">
      <c r="B4" s="215"/>
      <c r="C4" s="215"/>
      <c r="G4" s="183"/>
    </row>
    <row r="5" spans="1:8" ht="1.1499999999999999" customHeight="1" x14ac:dyDescent="0.25">
      <c r="B5" s="215"/>
      <c r="C5" s="215"/>
      <c r="G5" s="183"/>
    </row>
    <row r="6" spans="1:8" ht="15.75" x14ac:dyDescent="0.25">
      <c r="B6" s="215"/>
      <c r="C6" s="215"/>
      <c r="G6" s="183"/>
    </row>
    <row r="7" spans="1:8" ht="18.75" customHeight="1" x14ac:dyDescent="0.25">
      <c r="A7" s="375" t="s">
        <v>401</v>
      </c>
      <c r="B7" s="375" t="s">
        <v>3</v>
      </c>
      <c r="C7" s="375"/>
      <c r="D7" s="375" t="s">
        <v>330</v>
      </c>
      <c r="E7" s="436" t="s">
        <v>400</v>
      </c>
      <c r="F7" s="375" t="s">
        <v>400</v>
      </c>
      <c r="G7" s="376" t="s">
        <v>14</v>
      </c>
    </row>
    <row r="8" spans="1:8" s="352" customFormat="1" ht="31.5" customHeight="1" x14ac:dyDescent="0.25">
      <c r="A8" s="458">
        <v>1</v>
      </c>
      <c r="B8" s="370" t="s">
        <v>454</v>
      </c>
      <c r="C8" s="370"/>
      <c r="D8" s="435" t="s">
        <v>422</v>
      </c>
      <c r="E8" s="438"/>
      <c r="F8" s="377">
        <v>420</v>
      </c>
      <c r="G8" s="371"/>
      <c r="H8" s="372"/>
    </row>
    <row r="9" spans="1:8" s="352" customFormat="1" ht="30.75" customHeight="1" x14ac:dyDescent="0.25">
      <c r="A9" s="458">
        <v>2</v>
      </c>
      <c r="B9" s="370" t="s">
        <v>454</v>
      </c>
      <c r="C9" s="370"/>
      <c r="D9" s="435" t="s">
        <v>433</v>
      </c>
      <c r="E9" s="438"/>
      <c r="F9" s="377">
        <v>350</v>
      </c>
      <c r="G9" s="371"/>
      <c r="H9" s="372"/>
    </row>
    <row r="10" spans="1:8" s="352" customFormat="1" ht="29.25" customHeight="1" x14ac:dyDescent="0.25">
      <c r="A10" s="458">
        <v>3</v>
      </c>
      <c r="B10" s="398" t="s">
        <v>515</v>
      </c>
      <c r="C10" s="398"/>
      <c r="D10" s="435" t="s">
        <v>171</v>
      </c>
      <c r="E10" s="438">
        <v>827040134</v>
      </c>
      <c r="F10" s="377">
        <v>1150</v>
      </c>
      <c r="G10" s="371"/>
    </row>
    <row r="11" spans="1:8" s="352" customFormat="1" ht="29.25" customHeight="1" x14ac:dyDescent="0.25">
      <c r="A11" s="458">
        <v>4</v>
      </c>
      <c r="B11" s="370" t="s">
        <v>484</v>
      </c>
      <c r="C11" s="370"/>
      <c r="D11" s="435" t="s">
        <v>430</v>
      </c>
      <c r="E11" s="438"/>
      <c r="F11" s="377">
        <v>700</v>
      </c>
      <c r="G11" s="371"/>
    </row>
    <row r="12" spans="1:8" s="352" customFormat="1" ht="29.25" customHeight="1" x14ac:dyDescent="0.25">
      <c r="A12" s="458">
        <v>5</v>
      </c>
      <c r="B12" s="370" t="s">
        <v>431</v>
      </c>
      <c r="C12" s="370"/>
      <c r="D12" s="435" t="s">
        <v>432</v>
      </c>
      <c r="E12" s="438"/>
      <c r="F12" s="377">
        <v>498</v>
      </c>
      <c r="G12" s="371"/>
    </row>
    <row r="13" spans="1:8" s="352" customFormat="1" ht="30.75" customHeight="1" x14ac:dyDescent="0.25">
      <c r="A13" s="447">
        <v>6</v>
      </c>
      <c r="B13" s="370" t="s">
        <v>514</v>
      </c>
      <c r="C13" s="370"/>
      <c r="D13" s="435" t="s">
        <v>462</v>
      </c>
      <c r="E13" s="438">
        <v>827039535</v>
      </c>
      <c r="F13" s="377">
        <v>1150</v>
      </c>
      <c r="G13" s="373"/>
      <c r="H13" s="374"/>
    </row>
    <row r="14" spans="1:8" s="2" customFormat="1" ht="21" customHeight="1" x14ac:dyDescent="0.3">
      <c r="D14" s="213" t="s">
        <v>172</v>
      </c>
      <c r="E14" s="437"/>
      <c r="F14" s="378">
        <f>SUM(F8:F13)</f>
        <v>4268</v>
      </c>
    </row>
    <row r="15" spans="1:8" s="2" customFormat="1" ht="21" customHeight="1" x14ac:dyDescent="0.3">
      <c r="D15" s="262"/>
      <c r="E15" s="263"/>
      <c r="F15" s="263"/>
    </row>
    <row r="16" spans="1:8" s="2" customFormat="1" ht="21" customHeight="1" x14ac:dyDescent="0.3">
      <c r="D16" s="262"/>
      <c r="E16" s="263"/>
      <c r="F16" s="263"/>
    </row>
    <row r="17" spans="1:8" s="2" customFormat="1" ht="21" customHeight="1" x14ac:dyDescent="0.25">
      <c r="B17" s="100"/>
      <c r="C17" s="100"/>
      <c r="D17" s="50"/>
      <c r="E17" s="172"/>
      <c r="F17" s="172"/>
      <c r="G17" s="100"/>
      <c r="H17" s="100"/>
    </row>
    <row r="18" spans="1:8" s="2" customFormat="1" ht="22.5" customHeight="1" x14ac:dyDescent="0.25">
      <c r="B18" s="50"/>
      <c r="C18" s="50"/>
      <c r="D18" s="50"/>
      <c r="E18" s="172"/>
      <c r="F18" s="172"/>
      <c r="G18" s="100"/>
      <c r="H18" s="100"/>
    </row>
    <row r="19" spans="1:8" s="2" customFormat="1" ht="22.5" customHeight="1" x14ac:dyDescent="0.25">
      <c r="B19" s="273" t="s">
        <v>26</v>
      </c>
      <c r="C19" s="413"/>
      <c r="D19" s="476" t="s">
        <v>408</v>
      </c>
      <c r="E19" s="476"/>
      <c r="F19" s="476"/>
      <c r="G19" s="476"/>
      <c r="H19" s="98"/>
    </row>
    <row r="20" spans="1:8" s="2" customFormat="1" ht="34.5" customHeight="1" x14ac:dyDescent="0.25">
      <c r="B20" s="274"/>
      <c r="C20" s="414"/>
      <c r="D20" s="270"/>
      <c r="E20" s="476"/>
      <c r="F20" s="476"/>
      <c r="G20" s="476"/>
      <c r="H20" s="100"/>
    </row>
    <row r="21" spans="1:8" s="2" customFormat="1" ht="34.5" customHeight="1" x14ac:dyDescent="0.25">
      <c r="B21" s="251" t="s">
        <v>474</v>
      </c>
      <c r="C21" s="414"/>
      <c r="D21" s="476" t="s">
        <v>507</v>
      </c>
      <c r="E21" s="476"/>
      <c r="F21" s="476"/>
      <c r="G21" s="476"/>
      <c r="H21" s="100"/>
    </row>
    <row r="22" spans="1:8" s="2" customFormat="1" ht="34.5" customHeight="1" x14ac:dyDescent="0.25">
      <c r="B22" s="251"/>
      <c r="C22" s="414"/>
      <c r="D22" s="250"/>
      <c r="E22" s="250"/>
      <c r="F22" s="293"/>
      <c r="G22" s="250"/>
      <c r="H22" s="100"/>
    </row>
    <row r="23" spans="1:8" s="2" customFormat="1" ht="34.5" customHeight="1" x14ac:dyDescent="0.25">
      <c r="B23" s="251"/>
      <c r="C23" s="414"/>
      <c r="D23" s="250"/>
      <c r="E23" s="250"/>
      <c r="F23" s="293"/>
      <c r="G23" s="250"/>
      <c r="H23" s="100"/>
    </row>
    <row r="24" spans="1:8" s="2" customFormat="1" ht="34.5" customHeight="1" x14ac:dyDescent="0.25">
      <c r="B24" s="285"/>
      <c r="C24" s="414"/>
      <c r="D24" s="284"/>
      <c r="E24" s="284"/>
      <c r="F24" s="293"/>
      <c r="G24" s="284"/>
      <c r="H24" s="100"/>
    </row>
    <row r="25" spans="1:8" s="2" customFormat="1" ht="34.5" customHeight="1" x14ac:dyDescent="0.25">
      <c r="B25" s="285"/>
      <c r="C25" s="414"/>
      <c r="D25" s="284"/>
      <c r="E25" s="284"/>
      <c r="F25" s="293"/>
      <c r="G25" s="284"/>
      <c r="H25" s="100"/>
    </row>
    <row r="26" spans="1:8" s="2" customFormat="1" ht="34.5" customHeight="1" x14ac:dyDescent="0.25">
      <c r="B26" s="285"/>
      <c r="C26" s="414"/>
      <c r="D26" s="284"/>
      <c r="E26" s="284"/>
      <c r="F26" s="293"/>
      <c r="G26" s="284"/>
      <c r="H26" s="100"/>
    </row>
    <row r="27" spans="1:8" s="2" customFormat="1" ht="29.25" customHeight="1" x14ac:dyDescent="0.25">
      <c r="B27" s="92"/>
      <c r="C27" s="92"/>
      <c r="D27" s="93"/>
      <c r="E27" s="81"/>
      <c r="F27" s="81"/>
      <c r="G27" s="82"/>
      <c r="H27" s="82"/>
    </row>
    <row r="28" spans="1:8" s="2" customFormat="1" ht="29.25" customHeight="1" x14ac:dyDescent="0.25">
      <c r="B28" s="92"/>
      <c r="C28" s="92"/>
      <c r="D28" s="93"/>
      <c r="E28" s="81"/>
      <c r="F28" s="81"/>
      <c r="G28" s="249"/>
      <c r="H28" s="249"/>
    </row>
    <row r="29" spans="1:8" s="2" customFormat="1" ht="23.25" customHeight="1" x14ac:dyDescent="0.25">
      <c r="A29" s="541" t="s">
        <v>491</v>
      </c>
      <c r="B29" s="541"/>
      <c r="C29" s="541"/>
      <c r="D29" s="541"/>
      <c r="E29" s="541"/>
      <c r="F29" s="541"/>
      <c r="G29" s="541"/>
      <c r="H29" s="261"/>
    </row>
    <row r="30" spans="1:8" s="2" customFormat="1" ht="24.75" customHeight="1" x14ac:dyDescent="0.25">
      <c r="A30" s="543" t="s">
        <v>399</v>
      </c>
      <c r="B30" s="543"/>
      <c r="C30" s="543"/>
      <c r="D30" s="543"/>
      <c r="E30" s="543"/>
      <c r="F30" s="543"/>
      <c r="G30" s="543"/>
      <c r="H30" s="261"/>
    </row>
    <row r="31" spans="1:8" s="2" customFormat="1" ht="24" customHeight="1" x14ac:dyDescent="0.35">
      <c r="A31" s="542" t="s">
        <v>540</v>
      </c>
      <c r="B31" s="542"/>
      <c r="C31" s="542"/>
      <c r="D31" s="542"/>
      <c r="E31" s="542"/>
      <c r="F31" s="542"/>
      <c r="G31" s="542"/>
      <c r="H31" s="261"/>
    </row>
    <row r="32" spans="1:8" s="2" customFormat="1" ht="25.5" customHeight="1" x14ac:dyDescent="0.25">
      <c r="B32" s="255"/>
      <c r="C32" s="255"/>
      <c r="D32" s="254"/>
      <c r="E32" s="228"/>
      <c r="F32" s="228"/>
      <c r="G32" s="261"/>
      <c r="H32" s="261"/>
    </row>
    <row r="33" spans="1:8" s="2" customFormat="1" ht="23.25" customHeight="1" x14ac:dyDescent="0.3">
      <c r="A33" s="252" t="s">
        <v>401</v>
      </c>
      <c r="B33" s="246" t="s">
        <v>3</v>
      </c>
      <c r="C33" s="379" t="s">
        <v>278</v>
      </c>
      <c r="D33" s="246" t="s">
        <v>330</v>
      </c>
      <c r="E33" s="252" t="s">
        <v>400</v>
      </c>
      <c r="F33" s="252" t="s">
        <v>400</v>
      </c>
      <c r="G33" s="247" t="s">
        <v>14</v>
      </c>
      <c r="H33" s="261"/>
    </row>
    <row r="34" spans="1:8" s="2" customFormat="1" ht="24.75" customHeight="1" x14ac:dyDescent="0.3">
      <c r="A34" s="456">
        <v>1</v>
      </c>
      <c r="B34" s="392" t="s">
        <v>403</v>
      </c>
      <c r="C34" s="442">
        <v>827039950</v>
      </c>
      <c r="D34" s="393" t="s">
        <v>404</v>
      </c>
      <c r="E34" s="182"/>
      <c r="F34" s="182">
        <v>1360</v>
      </c>
      <c r="G34" s="212"/>
      <c r="H34" s="261"/>
    </row>
    <row r="35" spans="1:8" s="2" customFormat="1" ht="24.75" customHeight="1" x14ac:dyDescent="0.3">
      <c r="A35" s="456">
        <v>2</v>
      </c>
      <c r="B35" s="392" t="s">
        <v>523</v>
      </c>
      <c r="C35" s="442">
        <v>827039683</v>
      </c>
      <c r="D35" s="393" t="s">
        <v>419</v>
      </c>
      <c r="E35" s="182"/>
      <c r="F35" s="182">
        <v>1150</v>
      </c>
      <c r="G35" s="212"/>
      <c r="H35" s="261"/>
    </row>
    <row r="36" spans="1:8" s="2" customFormat="1" ht="30.75" customHeight="1" x14ac:dyDescent="0.3">
      <c r="A36" s="448">
        <v>3</v>
      </c>
      <c r="B36" s="392" t="s">
        <v>516</v>
      </c>
      <c r="C36" s="442">
        <v>827040339</v>
      </c>
      <c r="D36" s="393" t="s">
        <v>434</v>
      </c>
      <c r="E36" s="182"/>
      <c r="F36" s="182">
        <v>1150</v>
      </c>
      <c r="G36" s="212"/>
      <c r="H36" s="261"/>
    </row>
    <row r="37" spans="1:8" s="2" customFormat="1" ht="24.75" customHeight="1" x14ac:dyDescent="0.3">
      <c r="A37" s="449">
        <v>4</v>
      </c>
      <c r="B37" s="441" t="s">
        <v>508</v>
      </c>
      <c r="C37" s="443">
        <v>827039713</v>
      </c>
      <c r="D37" s="406" t="s">
        <v>509</v>
      </c>
      <c r="E37" s="439"/>
      <c r="F37" s="439">
        <v>420</v>
      </c>
      <c r="G37" s="214"/>
      <c r="H37" s="261"/>
    </row>
    <row r="38" spans="1:8" s="2" customFormat="1" ht="26.25" customHeight="1" x14ac:dyDescent="0.3">
      <c r="A38" s="16"/>
      <c r="B38" s="16"/>
      <c r="C38" s="16"/>
      <c r="D38" s="213" t="s">
        <v>172</v>
      </c>
      <c r="E38" s="440"/>
      <c r="F38" s="440">
        <f>SUM(F34:F37)</f>
        <v>4080</v>
      </c>
      <c r="H38" s="261"/>
    </row>
    <row r="39" spans="1:8" s="2" customFormat="1" ht="30" customHeight="1" x14ac:dyDescent="0.25">
      <c r="B39" s="256"/>
      <c r="C39" s="256"/>
      <c r="D39" s="257"/>
      <c r="E39" s="228"/>
      <c r="F39" s="228"/>
      <c r="G39" s="261"/>
      <c r="H39" s="261"/>
    </row>
    <row r="40" spans="1:8" s="2" customFormat="1" ht="30" customHeight="1" x14ac:dyDescent="0.25">
      <c r="B40" s="256"/>
      <c r="C40" s="256"/>
      <c r="D40" s="257"/>
      <c r="E40" s="228"/>
      <c r="F40" s="228"/>
      <c r="G40" s="261"/>
      <c r="H40" s="261"/>
    </row>
    <row r="41" spans="1:8" s="2" customFormat="1" ht="30" customHeight="1" x14ac:dyDescent="0.25">
      <c r="B41" s="256"/>
      <c r="C41" s="256"/>
      <c r="D41" s="257"/>
      <c r="E41" s="228"/>
      <c r="F41" s="228"/>
      <c r="G41" s="261"/>
      <c r="H41" s="261"/>
    </row>
    <row r="42" spans="1:8" ht="30.75" customHeight="1" x14ac:dyDescent="0.25">
      <c r="B42" s="256"/>
      <c r="C42" s="256"/>
      <c r="D42" s="257"/>
      <c r="E42" s="258"/>
      <c r="F42" s="258"/>
      <c r="G42" s="261"/>
      <c r="H42" s="261"/>
    </row>
    <row r="43" spans="1:8" ht="26.25" customHeight="1" x14ac:dyDescent="0.25">
      <c r="B43" s="256"/>
      <c r="C43" s="256"/>
      <c r="D43" s="259"/>
      <c r="E43" s="258"/>
      <c r="F43" s="258"/>
      <c r="G43" s="261"/>
      <c r="H43" s="261"/>
    </row>
    <row r="44" spans="1:8" ht="27" customHeight="1" x14ac:dyDescent="0.25">
      <c r="B44" s="273" t="s">
        <v>26</v>
      </c>
      <c r="C44" s="413"/>
      <c r="D44" s="476" t="s">
        <v>408</v>
      </c>
      <c r="E44" s="476"/>
      <c r="F44" s="476"/>
      <c r="G44" s="476"/>
      <c r="H44" s="172"/>
    </row>
    <row r="45" spans="1:8" ht="29.25" customHeight="1" x14ac:dyDescent="0.25">
      <c r="B45" s="274"/>
      <c r="C45" s="414"/>
      <c r="D45" s="273"/>
      <c r="E45" s="476"/>
      <c r="F45" s="476"/>
      <c r="G45" s="476"/>
      <c r="H45" s="172"/>
    </row>
    <row r="46" spans="1:8" ht="27" customHeight="1" x14ac:dyDescent="0.25">
      <c r="B46" s="274" t="s">
        <v>474</v>
      </c>
      <c r="C46" s="414"/>
      <c r="D46" s="476" t="s">
        <v>475</v>
      </c>
      <c r="E46" s="476"/>
      <c r="F46" s="476"/>
      <c r="G46" s="476"/>
      <c r="H46" s="260"/>
    </row>
    <row r="47" spans="1:8" ht="27" customHeight="1" x14ac:dyDescent="0.25">
      <c r="B47" s="109"/>
      <c r="C47" s="109"/>
      <c r="D47" s="259"/>
      <c r="E47" s="258"/>
      <c r="F47" s="258"/>
      <c r="G47" s="260"/>
      <c r="H47" s="260"/>
    </row>
    <row r="48" spans="1:8" ht="30.75" customHeight="1" x14ac:dyDescent="0.25">
      <c r="B48" s="296"/>
      <c r="C48" s="296"/>
      <c r="D48" s="296"/>
      <c r="E48" s="296"/>
      <c r="F48" s="296"/>
      <c r="G48" s="296"/>
      <c r="H48" s="296"/>
    </row>
    <row r="49" spans="2:8" ht="29.25" customHeight="1" x14ac:dyDescent="0.25">
      <c r="B49" s="296"/>
      <c r="C49" s="296"/>
      <c r="D49" s="296"/>
      <c r="E49" s="296"/>
      <c r="F49" s="296"/>
      <c r="G49" s="296"/>
      <c r="H49" s="296"/>
    </row>
    <row r="50" spans="2:8" ht="32.25" customHeight="1" x14ac:dyDescent="0.25">
      <c r="B50" s="296"/>
      <c r="C50" s="296"/>
      <c r="D50" s="296"/>
      <c r="E50" s="296"/>
      <c r="F50" s="296"/>
      <c r="G50" s="296"/>
      <c r="H50" s="296"/>
    </row>
    <row r="51" spans="2:8" ht="33.75" customHeight="1" x14ac:dyDescent="0.25">
      <c r="B51" s="296"/>
      <c r="C51" s="296"/>
      <c r="D51" s="296"/>
      <c r="E51" s="296"/>
      <c r="F51" s="296"/>
      <c r="G51" s="296"/>
      <c r="H51" s="296"/>
    </row>
    <row r="52" spans="2:8" ht="15.75" x14ac:dyDescent="0.25">
      <c r="B52" s="256"/>
      <c r="C52" s="256"/>
      <c r="D52" s="228"/>
      <c r="E52" s="258"/>
      <c r="F52" s="258"/>
      <c r="G52" s="295"/>
      <c r="H52" s="295"/>
    </row>
    <row r="53" spans="2:8" ht="15.75" x14ac:dyDescent="0.25">
      <c r="B53" s="256"/>
      <c r="C53" s="256"/>
      <c r="D53" s="228"/>
      <c r="E53" s="258"/>
      <c r="F53" s="258"/>
      <c r="G53" s="295"/>
      <c r="H53" s="295"/>
    </row>
    <row r="54" spans="2:8" ht="15.75" x14ac:dyDescent="0.25">
      <c r="B54" s="230"/>
      <c r="C54" s="230"/>
      <c r="D54" s="231"/>
      <c r="E54" s="232"/>
      <c r="F54" s="232"/>
      <c r="G54" s="227"/>
      <c r="H54" s="215"/>
    </row>
    <row r="55" spans="2:8" ht="15.75" x14ac:dyDescent="0.25">
      <c r="B55" s="233"/>
      <c r="C55" s="233"/>
      <c r="D55" s="231"/>
      <c r="E55" s="229"/>
      <c r="F55" s="229"/>
      <c r="G55" s="193"/>
      <c r="H55" s="215"/>
    </row>
  </sheetData>
  <mergeCells count="12">
    <mergeCell ref="D46:G46"/>
    <mergeCell ref="A1:G1"/>
    <mergeCell ref="A2:G2"/>
    <mergeCell ref="A3:G3"/>
    <mergeCell ref="A29:G29"/>
    <mergeCell ref="D19:G19"/>
    <mergeCell ref="A30:G30"/>
    <mergeCell ref="A31:G31"/>
    <mergeCell ref="E20:G20"/>
    <mergeCell ref="E45:G45"/>
    <mergeCell ref="D21:G21"/>
    <mergeCell ref="D44:G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workbookViewId="0">
      <selection activeCell="L11" sqref="L11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1.28515625" customWidth="1"/>
    <col min="4" max="4" width="11" customWidth="1"/>
    <col min="5" max="5" width="17.5703125" customWidth="1"/>
    <col min="6" max="6" width="20.5703125" customWidth="1"/>
    <col min="7" max="7" width="31.8554687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3" spans="1:8" ht="27" customHeight="1" x14ac:dyDescent="0.3">
      <c r="B3" s="544" t="s">
        <v>0</v>
      </c>
      <c r="C3" s="544"/>
      <c r="D3" s="544"/>
      <c r="E3" s="544"/>
      <c r="F3" s="544"/>
      <c r="G3" s="544"/>
      <c r="H3" s="544"/>
    </row>
    <row r="4" spans="1:8" ht="18.75" x14ac:dyDescent="0.3">
      <c r="B4" s="544" t="s">
        <v>492</v>
      </c>
      <c r="C4" s="544"/>
      <c r="D4" s="544"/>
      <c r="E4" s="544"/>
      <c r="F4" s="544"/>
      <c r="G4" s="544"/>
      <c r="H4" s="544"/>
    </row>
    <row r="5" spans="1:8" ht="26.25" customHeight="1" x14ac:dyDescent="0.35">
      <c r="B5" s="545" t="s">
        <v>541</v>
      </c>
      <c r="C5" s="545"/>
      <c r="D5" s="545"/>
      <c r="E5" s="545"/>
      <c r="F5" s="545"/>
      <c r="G5" s="545"/>
      <c r="H5" s="546"/>
    </row>
    <row r="6" spans="1:8" ht="18.75" x14ac:dyDescent="0.3">
      <c r="B6" s="381"/>
      <c r="C6" s="215"/>
      <c r="D6" s="215"/>
      <c r="E6" s="215"/>
      <c r="F6" s="215"/>
      <c r="G6" s="215"/>
      <c r="H6" s="215"/>
    </row>
    <row r="7" spans="1:8" ht="15.75" x14ac:dyDescent="0.25">
      <c r="B7" s="305"/>
      <c r="C7" s="215"/>
      <c r="D7" s="215"/>
      <c r="E7" s="215"/>
      <c r="F7" s="215"/>
      <c r="G7" s="215"/>
      <c r="H7" s="215"/>
    </row>
    <row r="8" spans="1:8" ht="15.75" x14ac:dyDescent="0.25">
      <c r="B8" s="382"/>
      <c r="C8" s="215"/>
      <c r="D8" s="215"/>
      <c r="E8" s="215"/>
      <c r="F8" s="215"/>
      <c r="G8" s="215"/>
      <c r="H8" s="215"/>
    </row>
    <row r="9" spans="1:8" ht="15.75" x14ac:dyDescent="0.25">
      <c r="A9" s="252" t="s">
        <v>493</v>
      </c>
      <c r="B9" s="379" t="s">
        <v>193</v>
      </c>
      <c r="C9" s="379" t="s">
        <v>3</v>
      </c>
      <c r="D9" s="379"/>
      <c r="E9" s="379" t="s">
        <v>194</v>
      </c>
      <c r="F9" s="379" t="s">
        <v>172</v>
      </c>
      <c r="G9" s="379" t="s">
        <v>14</v>
      </c>
      <c r="H9" s="215"/>
    </row>
    <row r="10" spans="1:8" ht="15.75" x14ac:dyDescent="0.25">
      <c r="A10" s="178"/>
      <c r="B10" s="178"/>
      <c r="C10" s="66"/>
      <c r="D10" s="66"/>
      <c r="E10" s="66"/>
      <c r="F10" s="66"/>
      <c r="G10" s="380"/>
      <c r="H10" s="215"/>
    </row>
    <row r="11" spans="1:8" ht="18" customHeight="1" x14ac:dyDescent="0.3">
      <c r="A11" s="456">
        <v>1</v>
      </c>
      <c r="B11" s="383" t="s">
        <v>195</v>
      </c>
      <c r="C11" s="384" t="s">
        <v>261</v>
      </c>
      <c r="D11" s="454">
        <v>827040401</v>
      </c>
      <c r="E11" s="391">
        <v>500</v>
      </c>
      <c r="F11" s="385">
        <f>E11</f>
        <v>500</v>
      </c>
      <c r="G11" s="386"/>
      <c r="H11" s="215"/>
    </row>
    <row r="12" spans="1:8" ht="20.25" customHeight="1" x14ac:dyDescent="0.3">
      <c r="A12" s="456">
        <v>2</v>
      </c>
      <c r="B12" s="387" t="s">
        <v>195</v>
      </c>
      <c r="C12" s="388" t="s">
        <v>196</v>
      </c>
      <c r="D12" s="454">
        <v>827039500</v>
      </c>
      <c r="E12" s="391">
        <v>500</v>
      </c>
      <c r="F12" s="385">
        <f>SUM(E12:E12)</f>
        <v>500</v>
      </c>
      <c r="G12" s="386"/>
      <c r="H12" s="215"/>
    </row>
    <row r="13" spans="1:8" ht="20.25" customHeight="1" x14ac:dyDescent="0.3">
      <c r="A13" s="456">
        <v>3</v>
      </c>
      <c r="B13" s="383" t="s">
        <v>198</v>
      </c>
      <c r="C13" s="384" t="s">
        <v>199</v>
      </c>
      <c r="D13" s="454">
        <v>827040053</v>
      </c>
      <c r="E13" s="391">
        <v>500</v>
      </c>
      <c r="F13" s="385">
        <f t="shared" ref="F13:F18" si="0">SUM(E13:E13)</f>
        <v>500</v>
      </c>
      <c r="G13" s="386"/>
      <c r="H13" s="215"/>
    </row>
    <row r="14" spans="1:8" ht="20.25" customHeight="1" x14ac:dyDescent="0.3">
      <c r="A14" s="456">
        <v>4</v>
      </c>
      <c r="B14" s="383" t="s">
        <v>198</v>
      </c>
      <c r="C14" s="384" t="s">
        <v>200</v>
      </c>
      <c r="D14" s="454">
        <v>827040096</v>
      </c>
      <c r="E14" s="391">
        <v>500</v>
      </c>
      <c r="F14" s="385">
        <f t="shared" si="0"/>
        <v>500</v>
      </c>
      <c r="G14" s="386"/>
      <c r="H14" s="215"/>
    </row>
    <row r="15" spans="1:8" ht="20.25" customHeight="1" x14ac:dyDescent="0.3">
      <c r="A15" s="456">
        <v>5</v>
      </c>
      <c r="B15" s="383" t="s">
        <v>201</v>
      </c>
      <c r="C15" s="384" t="s">
        <v>202</v>
      </c>
      <c r="D15" s="454">
        <v>827040568</v>
      </c>
      <c r="E15" s="391">
        <v>720</v>
      </c>
      <c r="F15" s="385">
        <f t="shared" si="0"/>
        <v>720</v>
      </c>
      <c r="G15" s="386"/>
      <c r="H15" s="215"/>
    </row>
    <row r="16" spans="1:8" ht="20.25" customHeight="1" x14ac:dyDescent="0.3">
      <c r="A16" s="456">
        <v>6</v>
      </c>
      <c r="B16" s="383" t="s">
        <v>201</v>
      </c>
      <c r="C16" s="384" t="s">
        <v>203</v>
      </c>
      <c r="D16" s="454">
        <v>827040541</v>
      </c>
      <c r="E16" s="391">
        <v>720</v>
      </c>
      <c r="F16" s="385">
        <f t="shared" si="0"/>
        <v>720</v>
      </c>
      <c r="G16" s="386"/>
      <c r="H16" s="215"/>
    </row>
    <row r="17" spans="1:8" ht="18.75" customHeight="1" x14ac:dyDescent="0.3">
      <c r="A17" s="130">
        <v>7</v>
      </c>
      <c r="B17" s="383" t="s">
        <v>204</v>
      </c>
      <c r="C17" s="384" t="s">
        <v>205</v>
      </c>
      <c r="D17" s="454">
        <v>827040347</v>
      </c>
      <c r="E17" s="391">
        <v>560</v>
      </c>
      <c r="F17" s="385">
        <f t="shared" si="0"/>
        <v>560</v>
      </c>
      <c r="G17" s="380"/>
      <c r="H17" s="215"/>
    </row>
    <row r="18" spans="1:8" ht="18" customHeight="1" x14ac:dyDescent="0.3">
      <c r="A18" s="130">
        <v>8</v>
      </c>
      <c r="B18" s="383" t="s">
        <v>204</v>
      </c>
      <c r="C18" s="384" t="s">
        <v>502</v>
      </c>
      <c r="D18" s="454">
        <v>827040576</v>
      </c>
      <c r="E18" s="391">
        <v>560</v>
      </c>
      <c r="F18" s="385">
        <f t="shared" si="0"/>
        <v>560</v>
      </c>
      <c r="G18" s="380"/>
      <c r="H18" s="215"/>
    </row>
    <row r="19" spans="1:8" ht="15.75" x14ac:dyDescent="0.25">
      <c r="B19" s="305"/>
      <c r="C19" s="389" t="s">
        <v>495</v>
      </c>
      <c r="D19" s="389"/>
      <c r="E19" s="390">
        <f>SUM(E11:E18)</f>
        <v>4560</v>
      </c>
      <c r="F19" s="390">
        <f>SUM(F11:F18)</f>
        <v>4560</v>
      </c>
      <c r="G19" s="389"/>
      <c r="H19" s="215"/>
    </row>
    <row r="20" spans="1:8" ht="15.75" x14ac:dyDescent="0.25">
      <c r="B20" s="305"/>
      <c r="C20" s="239"/>
      <c r="D20" s="239"/>
      <c r="E20" s="240"/>
      <c r="F20" s="240"/>
      <c r="G20" s="215"/>
      <c r="H20" s="215"/>
    </row>
    <row r="21" spans="1:8" ht="31.15" customHeight="1" x14ac:dyDescent="0.25">
      <c r="B21" s="305"/>
      <c r="C21" s="241" t="s">
        <v>197</v>
      </c>
      <c r="D21" s="241"/>
      <c r="E21" s="242"/>
      <c r="F21" s="506" t="s">
        <v>494</v>
      </c>
      <c r="G21" s="506"/>
      <c r="H21" s="241"/>
    </row>
    <row r="22" spans="1:8" ht="15.75" x14ac:dyDescent="0.25">
      <c r="B22" s="305"/>
      <c r="C22" s="215"/>
      <c r="D22" s="215"/>
      <c r="E22" s="243"/>
      <c r="F22" s="243"/>
      <c r="G22" s="215"/>
      <c r="H22" s="215"/>
    </row>
    <row r="23" spans="1:8" ht="15.75" x14ac:dyDescent="0.25">
      <c r="B23" s="305"/>
      <c r="C23" s="215"/>
      <c r="D23" s="215"/>
      <c r="E23" s="243"/>
      <c r="F23" s="243"/>
      <c r="G23" s="215"/>
      <c r="H23" s="215"/>
    </row>
    <row r="24" spans="1:8" ht="15.75" x14ac:dyDescent="0.25">
      <c r="B24" s="305"/>
      <c r="C24" s="237" t="s">
        <v>474</v>
      </c>
      <c r="D24" s="305"/>
      <c r="E24" s="507" t="s">
        <v>475</v>
      </c>
      <c r="F24" s="507"/>
      <c r="G24" s="507"/>
      <c r="H24" s="215"/>
    </row>
    <row r="25" spans="1:8" x14ac:dyDescent="0.25">
      <c r="C25" s="104"/>
      <c r="D25" s="415"/>
      <c r="E25" s="105"/>
      <c r="F25" s="105"/>
    </row>
    <row r="26" spans="1:8" x14ac:dyDescent="0.25">
      <c r="C26" s="104"/>
      <c r="D26" s="415"/>
      <c r="E26" s="105"/>
      <c r="F26" s="105"/>
    </row>
    <row r="27" spans="1:8" x14ac:dyDescent="0.25">
      <c r="C27" s="104"/>
      <c r="D27" s="415"/>
      <c r="E27" s="105"/>
      <c r="F27" s="105"/>
    </row>
    <row r="28" spans="1:8" ht="22.5" customHeight="1" x14ac:dyDescent="0.25">
      <c r="C28" s="104"/>
      <c r="D28" s="415"/>
      <c r="E28" s="105"/>
      <c r="F28" s="105"/>
    </row>
    <row r="29" spans="1:8" x14ac:dyDescent="0.25">
      <c r="C29" s="104"/>
      <c r="D29" s="415"/>
      <c r="E29" s="105"/>
      <c r="F29" s="105"/>
    </row>
    <row r="30" spans="1:8" x14ac:dyDescent="0.25">
      <c r="C30" s="104"/>
      <c r="D30" s="415"/>
      <c r="E30" s="105"/>
      <c r="F30" s="105"/>
    </row>
    <row r="31" spans="1:8" x14ac:dyDescent="0.25">
      <c r="C31" s="104"/>
      <c r="D31" s="415"/>
      <c r="E31" s="105"/>
      <c r="F31" s="105"/>
    </row>
    <row r="32" spans="1:8" x14ac:dyDescent="0.25">
      <c r="C32" s="104"/>
      <c r="D32" s="415"/>
      <c r="E32" s="105"/>
      <c r="F32" s="105"/>
    </row>
    <row r="33" spans="1:6" x14ac:dyDescent="0.25">
      <c r="C33" s="104"/>
      <c r="D33" s="415"/>
      <c r="E33" s="105"/>
      <c r="F33" s="105"/>
    </row>
    <row r="34" spans="1:6" x14ac:dyDescent="0.25">
      <c r="C34" s="104"/>
      <c r="D34" s="415"/>
      <c r="E34" s="105"/>
      <c r="F34" s="105"/>
    </row>
    <row r="35" spans="1:6" ht="20.25" customHeight="1" x14ac:dyDescent="0.25">
      <c r="C35" s="104"/>
      <c r="D35" s="415"/>
      <c r="E35" s="105"/>
      <c r="F35" s="105"/>
    </row>
    <row r="36" spans="1:6" ht="16.5" customHeight="1" x14ac:dyDescent="0.25">
      <c r="C36" s="104"/>
      <c r="D36" s="415"/>
      <c r="E36" s="105"/>
      <c r="F36" s="105"/>
    </row>
    <row r="37" spans="1:6" ht="16.5" customHeight="1" x14ac:dyDescent="0.25">
      <c r="C37" s="104"/>
      <c r="D37" s="415"/>
      <c r="E37" s="105"/>
      <c r="F37" s="105"/>
    </row>
    <row r="38" spans="1:6" ht="16.5" customHeight="1" x14ac:dyDescent="0.25">
      <c r="C38" s="104"/>
      <c r="D38" s="415"/>
      <c r="E38" s="105"/>
      <c r="F38" s="105"/>
    </row>
    <row r="39" spans="1:6" ht="16.5" customHeight="1" x14ac:dyDescent="0.25">
      <c r="C39" s="104"/>
      <c r="D39" s="415"/>
      <c r="E39" s="105"/>
      <c r="F39" s="105"/>
    </row>
    <row r="40" spans="1:6" ht="16.5" customHeight="1" x14ac:dyDescent="0.25">
      <c r="A40"/>
      <c r="B40"/>
    </row>
    <row r="41" spans="1:6" ht="16.5" customHeight="1" x14ac:dyDescent="0.25">
      <c r="A41"/>
      <c r="B41"/>
    </row>
    <row r="42" spans="1:6" ht="16.5" customHeight="1" x14ac:dyDescent="0.25">
      <c r="A42"/>
      <c r="B42"/>
    </row>
    <row r="43" spans="1:6" ht="38.25" customHeight="1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H3"/>
    <mergeCell ref="B4:H4"/>
    <mergeCell ref="F21:G21"/>
    <mergeCell ref="E24:G24"/>
    <mergeCell ref="B5:G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0" t="s">
        <v>1</v>
      </c>
      <c r="E5" s="490"/>
      <c r="F5" s="490"/>
      <c r="G5" s="490"/>
      <c r="H5" s="490"/>
      <c r="I5" s="508" t="s">
        <v>2</v>
      </c>
      <c r="J5" s="509"/>
      <c r="K5" s="509"/>
      <c r="L5" s="509"/>
      <c r="M5" s="509"/>
      <c r="N5" s="510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219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220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221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222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223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224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225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226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227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228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229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90" t="s">
        <v>1</v>
      </c>
      <c r="E30" s="490"/>
      <c r="F30" s="490"/>
      <c r="G30" s="490"/>
      <c r="H30" s="490"/>
      <c r="I30" s="32"/>
      <c r="J30" s="184"/>
      <c r="K30" s="32"/>
      <c r="L30" s="490" t="s">
        <v>2</v>
      </c>
      <c r="M30" s="490"/>
      <c r="N30" s="490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230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231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232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313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233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234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235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236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90" t="s">
        <v>1</v>
      </c>
      <c r="E69" s="490"/>
      <c r="F69" s="490"/>
      <c r="G69" s="490"/>
      <c r="H69" s="490"/>
      <c r="I69" s="32"/>
      <c r="J69" s="184"/>
      <c r="K69" s="32"/>
      <c r="L69" s="490" t="s">
        <v>2</v>
      </c>
      <c r="M69" s="490"/>
      <c r="N69" s="490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237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238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239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265</v>
      </c>
      <c r="B80" s="127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263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264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309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258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259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240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260</v>
      </c>
      <c r="B92" s="122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90" t="s">
        <v>1</v>
      </c>
      <c r="E100" s="490"/>
      <c r="F100" s="490"/>
      <c r="G100" s="490"/>
      <c r="H100" s="490"/>
      <c r="I100" s="32"/>
      <c r="J100" s="184"/>
      <c r="K100" s="32"/>
      <c r="L100" s="490" t="s">
        <v>2</v>
      </c>
      <c r="M100" s="490"/>
      <c r="N100" s="490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253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241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242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243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256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244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269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245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90" t="s">
        <v>1</v>
      </c>
      <c r="E129" s="490"/>
      <c r="F129" s="490"/>
      <c r="G129" s="490"/>
      <c r="H129" s="490"/>
      <c r="I129" s="32"/>
      <c r="J129" s="184"/>
      <c r="K129" s="32"/>
      <c r="L129" s="490" t="s">
        <v>2</v>
      </c>
      <c r="M129" s="490"/>
      <c r="N129" s="490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257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254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273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246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90" t="s">
        <v>1</v>
      </c>
      <c r="E160" s="490"/>
      <c r="F160" s="490"/>
      <c r="G160" s="490"/>
      <c r="H160" s="490"/>
      <c r="I160" s="32"/>
      <c r="J160" s="184"/>
      <c r="K160" s="32"/>
      <c r="L160" s="490" t="s">
        <v>2</v>
      </c>
      <c r="M160" s="490"/>
      <c r="N160" s="490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255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247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390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391</v>
      </c>
      <c r="B191" s="218"/>
      <c r="C191" s="511" t="s">
        <v>137</v>
      </c>
      <c r="D191" s="511"/>
      <c r="E191" s="511"/>
      <c r="F191" s="511"/>
      <c r="G191" s="511"/>
      <c r="H191" s="511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389</v>
      </c>
      <c r="B192" s="222"/>
      <c r="C192" s="512" t="s">
        <v>249</v>
      </c>
      <c r="D192" s="512"/>
      <c r="E192" s="512"/>
      <c r="F192" s="512"/>
      <c r="G192" s="512"/>
      <c r="H192" s="512"/>
      <c r="I192" s="223"/>
      <c r="J192" s="223"/>
      <c r="K192" s="223"/>
      <c r="L192" s="513" t="s">
        <v>250</v>
      </c>
      <c r="M192" s="513"/>
      <c r="N192" s="513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9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370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371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372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373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379</v>
      </c>
      <c r="B208" s="225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24" t="s">
        <v>378</v>
      </c>
      <c r="B209" s="225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24" t="s">
        <v>380</v>
      </c>
      <c r="B210" s="225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24" t="s">
        <v>381</v>
      </c>
      <c r="B211" s="225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24" t="s">
        <v>382</v>
      </c>
      <c r="B212" s="225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24" t="s">
        <v>383</v>
      </c>
      <c r="B213" s="225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276</v>
      </c>
    </row>
    <row r="3" spans="1:15" x14ac:dyDescent="0.25">
      <c r="A3" s="121" t="s">
        <v>289</v>
      </c>
    </row>
    <row r="5" spans="1:15" ht="21.75" customHeight="1" x14ac:dyDescent="0.25">
      <c r="A5" s="175" t="s">
        <v>3</v>
      </c>
      <c r="B5" s="176" t="s">
        <v>4</v>
      </c>
      <c r="C5" s="176" t="s">
        <v>277</v>
      </c>
      <c r="D5" s="176" t="s">
        <v>281</v>
      </c>
      <c r="E5" s="176" t="s">
        <v>278</v>
      </c>
      <c r="F5" s="7" t="s">
        <v>14</v>
      </c>
    </row>
    <row r="6" spans="1:15" ht="23.25" customHeight="1" x14ac:dyDescent="0.25">
      <c r="A6" s="66" t="s">
        <v>153</v>
      </c>
      <c r="B6" s="178" t="s">
        <v>280</v>
      </c>
      <c r="C6" s="178" t="s">
        <v>290</v>
      </c>
      <c r="D6" s="66" t="s">
        <v>291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280</v>
      </c>
      <c r="C7" s="178" t="s">
        <v>290</v>
      </c>
      <c r="D7" s="66" t="s">
        <v>291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280</v>
      </c>
      <c r="C8" s="178" t="s">
        <v>290</v>
      </c>
      <c r="D8" s="66" t="s">
        <v>291</v>
      </c>
      <c r="E8" s="177">
        <v>300</v>
      </c>
      <c r="F8" s="66"/>
      <c r="O8">
        <v>230</v>
      </c>
    </row>
    <row r="9" spans="1:15" ht="19.5" customHeight="1" x14ac:dyDescent="0.25">
      <c r="A9" s="66" t="s">
        <v>288</v>
      </c>
      <c r="B9" s="178" t="s">
        <v>280</v>
      </c>
      <c r="C9" s="178" t="s">
        <v>290</v>
      </c>
      <c r="D9" s="66" t="s">
        <v>291</v>
      </c>
      <c r="E9" s="177">
        <v>300</v>
      </c>
      <c r="F9" s="66"/>
      <c r="O9">
        <v>167</v>
      </c>
    </row>
    <row r="10" spans="1:15" ht="21" customHeight="1" x14ac:dyDescent="0.25">
      <c r="A10" s="66" t="s">
        <v>274</v>
      </c>
      <c r="B10" s="178" t="s">
        <v>280</v>
      </c>
      <c r="C10" s="178" t="s">
        <v>290</v>
      </c>
      <c r="D10" s="66" t="s">
        <v>291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14" t="s">
        <v>282</v>
      </c>
      <c r="B17" s="514"/>
      <c r="C17" s="121"/>
      <c r="D17" s="514" t="s">
        <v>250</v>
      </c>
      <c r="E17" s="514"/>
      <c r="F17" s="121"/>
      <c r="O17">
        <v>364</v>
      </c>
    </row>
    <row r="18" spans="1:15" x14ac:dyDescent="0.25">
      <c r="A18" s="514"/>
      <c r="B18" s="514"/>
      <c r="C18" s="121"/>
      <c r="D18" s="514"/>
      <c r="E18" s="514"/>
      <c r="F18" s="121"/>
      <c r="O18">
        <v>260</v>
      </c>
    </row>
    <row r="19" spans="1:15" x14ac:dyDescent="0.25">
      <c r="A19" s="514" t="s">
        <v>283</v>
      </c>
      <c r="B19" s="514"/>
      <c r="C19" s="121"/>
      <c r="D19" s="121" t="s">
        <v>284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276</v>
      </c>
      <c r="O33">
        <v>242</v>
      </c>
    </row>
    <row r="34" spans="1:15" ht="15.75" thickBot="1" x14ac:dyDescent="0.3">
      <c r="A34" s="121" t="s">
        <v>289</v>
      </c>
      <c r="O34">
        <v>1540</v>
      </c>
    </row>
    <row r="35" spans="1:15" ht="24" thickBot="1" x14ac:dyDescent="0.4">
      <c r="I35" s="515" t="s">
        <v>358</v>
      </c>
      <c r="J35" s="516"/>
      <c r="K35" s="517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277</v>
      </c>
      <c r="D36" s="176" t="s">
        <v>281</v>
      </c>
      <c r="E36" s="176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8" t="s">
        <v>280</v>
      </c>
      <c r="C37" s="178" t="s">
        <v>292</v>
      </c>
      <c r="D37" s="66" t="s">
        <v>293</v>
      </c>
      <c r="E37" s="177">
        <v>300</v>
      </c>
      <c r="F37" s="66"/>
      <c r="I37" s="66" t="s">
        <v>361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275</v>
      </c>
      <c r="B38" s="178" t="s">
        <v>280</v>
      </c>
      <c r="C38" s="178" t="s">
        <v>292</v>
      </c>
      <c r="D38" s="66" t="s">
        <v>293</v>
      </c>
      <c r="E38" s="177">
        <v>300</v>
      </c>
      <c r="F38" s="66"/>
      <c r="I38" s="66" t="s">
        <v>362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363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364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365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366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367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368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14" t="s">
        <v>282</v>
      </c>
      <c r="B48" s="514"/>
      <c r="C48" s="121"/>
      <c r="D48" s="514" t="s">
        <v>250</v>
      </c>
      <c r="E48" s="514"/>
      <c r="F48" s="121"/>
      <c r="O48">
        <v>1513.8</v>
      </c>
    </row>
    <row r="49" spans="1:15" x14ac:dyDescent="0.25">
      <c r="A49" s="514"/>
      <c r="B49" s="514"/>
      <c r="C49" s="121"/>
      <c r="D49" s="514"/>
      <c r="E49" s="514"/>
      <c r="F49" s="121"/>
    </row>
    <row r="50" spans="1:15" x14ac:dyDescent="0.25">
      <c r="A50" s="514" t="s">
        <v>283</v>
      </c>
      <c r="B50" s="514"/>
      <c r="C50" s="121"/>
      <c r="D50" s="121" t="s">
        <v>284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276</v>
      </c>
    </row>
    <row r="68" spans="1:6" x14ac:dyDescent="0.25">
      <c r="A68" s="121" t="s">
        <v>289</v>
      </c>
    </row>
    <row r="70" spans="1:6" x14ac:dyDescent="0.25">
      <c r="A70" s="175" t="s">
        <v>3</v>
      </c>
      <c r="B70" s="176" t="s">
        <v>4</v>
      </c>
      <c r="C70" s="176" t="s">
        <v>277</v>
      </c>
      <c r="D70" s="176" t="s">
        <v>281</v>
      </c>
      <c r="E70" s="176" t="s">
        <v>278</v>
      </c>
      <c r="F70" s="7" t="s">
        <v>14</v>
      </c>
    </row>
    <row r="71" spans="1:6" ht="18.75" customHeight="1" x14ac:dyDescent="0.25">
      <c r="A71" s="66" t="s">
        <v>151</v>
      </c>
      <c r="B71" s="178" t="s">
        <v>280</v>
      </c>
      <c r="C71" s="178" t="s">
        <v>294</v>
      </c>
      <c r="D71" s="66" t="s">
        <v>295</v>
      </c>
      <c r="E71" s="177">
        <v>300</v>
      </c>
      <c r="F71" s="66"/>
    </row>
    <row r="72" spans="1:6" ht="18" customHeight="1" x14ac:dyDescent="0.25">
      <c r="A72" s="66" t="s">
        <v>296</v>
      </c>
      <c r="B72" s="178" t="s">
        <v>280</v>
      </c>
      <c r="C72" s="178" t="s">
        <v>294</v>
      </c>
      <c r="D72" s="66" t="s">
        <v>295</v>
      </c>
      <c r="E72" s="177">
        <v>300</v>
      </c>
      <c r="F72" s="66"/>
    </row>
    <row r="73" spans="1:6" ht="18" customHeight="1" x14ac:dyDescent="0.25">
      <c r="A73" s="66" t="s">
        <v>297</v>
      </c>
      <c r="B73" s="178" t="s">
        <v>280</v>
      </c>
      <c r="C73" s="178" t="s">
        <v>294</v>
      </c>
      <c r="D73" s="66" t="s">
        <v>295</v>
      </c>
      <c r="E73" s="177">
        <v>300</v>
      </c>
      <c r="F73" s="66"/>
    </row>
    <row r="74" spans="1:6" ht="18" customHeight="1" x14ac:dyDescent="0.25">
      <c r="A74" s="66" t="s">
        <v>298</v>
      </c>
      <c r="B74" s="178" t="s">
        <v>280</v>
      </c>
      <c r="C74" s="178" t="s">
        <v>294</v>
      </c>
      <c r="D74" s="66" t="s">
        <v>295</v>
      </c>
      <c r="E74" s="177">
        <v>300</v>
      </c>
      <c r="F74" s="66"/>
    </row>
    <row r="75" spans="1:6" x14ac:dyDescent="0.25">
      <c r="A75" s="66" t="s">
        <v>279</v>
      </c>
      <c r="B75" s="178" t="s">
        <v>280</v>
      </c>
      <c r="C75" s="178" t="s">
        <v>294</v>
      </c>
      <c r="D75" s="66" t="s">
        <v>295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14" t="s">
        <v>282</v>
      </c>
      <c r="B82" s="514"/>
      <c r="C82" s="121"/>
      <c r="D82" s="514" t="s">
        <v>250</v>
      </c>
      <c r="E82" s="514"/>
      <c r="F82" s="121"/>
    </row>
    <row r="83" spans="1:6" x14ac:dyDescent="0.25">
      <c r="A83" s="514"/>
      <c r="B83" s="514"/>
      <c r="C83" s="121"/>
      <c r="D83" s="514"/>
      <c r="E83" s="514"/>
      <c r="F83" s="121"/>
    </row>
    <row r="84" spans="1:6" x14ac:dyDescent="0.25">
      <c r="A84" s="514" t="s">
        <v>283</v>
      </c>
      <c r="B84" s="514"/>
      <c r="C84" s="121"/>
      <c r="D84" s="121" t="s">
        <v>284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276</v>
      </c>
    </row>
    <row r="102" spans="1:6" x14ac:dyDescent="0.25">
      <c r="A102" s="121" t="s">
        <v>289</v>
      </c>
    </row>
    <row r="104" spans="1:6" x14ac:dyDescent="0.25">
      <c r="A104" s="175" t="s">
        <v>3</v>
      </c>
      <c r="B104" s="176" t="s">
        <v>4</v>
      </c>
      <c r="C104" s="176" t="s">
        <v>277</v>
      </c>
      <c r="D104" s="176" t="s">
        <v>281</v>
      </c>
      <c r="E104" s="176" t="s">
        <v>278</v>
      </c>
      <c r="F104" s="7" t="s">
        <v>14</v>
      </c>
    </row>
    <row r="105" spans="1:6" ht="18" customHeight="1" x14ac:dyDescent="0.25">
      <c r="A105" s="66" t="s">
        <v>287</v>
      </c>
      <c r="B105" s="178" t="s">
        <v>280</v>
      </c>
      <c r="C105" s="178" t="s">
        <v>285</v>
      </c>
      <c r="D105" s="66" t="s">
        <v>286</v>
      </c>
      <c r="E105" s="177">
        <v>300</v>
      </c>
      <c r="F105" s="66"/>
    </row>
    <row r="106" spans="1:6" ht="18.75" customHeight="1" x14ac:dyDescent="0.25">
      <c r="A106" s="66" t="s">
        <v>274</v>
      </c>
      <c r="B106" s="178" t="s">
        <v>280</v>
      </c>
      <c r="C106" s="178" t="s">
        <v>285</v>
      </c>
      <c r="D106" s="66" t="s">
        <v>286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280</v>
      </c>
      <c r="C107" s="178" t="s">
        <v>285</v>
      </c>
      <c r="D107" s="66" t="s">
        <v>286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280</v>
      </c>
      <c r="C108" s="178" t="s">
        <v>285</v>
      </c>
      <c r="D108" s="66" t="s">
        <v>286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14" t="s">
        <v>282</v>
      </c>
      <c r="B116" s="514"/>
      <c r="C116" s="121"/>
      <c r="D116" s="514" t="s">
        <v>250</v>
      </c>
      <c r="E116" s="514"/>
      <c r="F116" s="121"/>
    </row>
    <row r="117" spans="1:6" x14ac:dyDescent="0.25">
      <c r="A117" s="514"/>
      <c r="B117" s="514"/>
      <c r="C117" s="121"/>
      <c r="D117" s="514"/>
      <c r="E117" s="514"/>
      <c r="F117" s="121"/>
    </row>
    <row r="118" spans="1:6" x14ac:dyDescent="0.25">
      <c r="A118" s="514" t="s">
        <v>283</v>
      </c>
      <c r="B118" s="514"/>
      <c r="C118" s="121"/>
      <c r="D118" s="121" t="s">
        <v>284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276</v>
      </c>
    </row>
    <row r="136" spans="1:6" x14ac:dyDescent="0.25">
      <c r="A136" s="121" t="s">
        <v>289</v>
      </c>
    </row>
    <row r="138" spans="1:6" x14ac:dyDescent="0.25">
      <c r="A138" s="175" t="s">
        <v>3</v>
      </c>
      <c r="B138" s="176" t="s">
        <v>4</v>
      </c>
      <c r="C138" s="176" t="s">
        <v>277</v>
      </c>
      <c r="D138" s="176" t="s">
        <v>281</v>
      </c>
      <c r="E138" s="176" t="s">
        <v>278</v>
      </c>
      <c r="F138" s="7" t="s">
        <v>14</v>
      </c>
    </row>
    <row r="139" spans="1:6" ht="18" customHeight="1" x14ac:dyDescent="0.25">
      <c r="A139" s="66" t="s">
        <v>162</v>
      </c>
      <c r="B139" s="178" t="s">
        <v>280</v>
      </c>
      <c r="C139" s="178" t="s">
        <v>299</v>
      </c>
      <c r="D139" s="66" t="s">
        <v>300</v>
      </c>
      <c r="E139" s="177">
        <v>300</v>
      </c>
      <c r="F139" s="66"/>
    </row>
    <row r="140" spans="1:6" ht="18" customHeight="1" x14ac:dyDescent="0.25">
      <c r="A140" s="66" t="s">
        <v>301</v>
      </c>
      <c r="B140" s="178" t="s">
        <v>280</v>
      </c>
      <c r="C140" s="178" t="s">
        <v>299</v>
      </c>
      <c r="D140" s="66" t="s">
        <v>300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14" t="s">
        <v>282</v>
      </c>
      <c r="B150" s="514"/>
      <c r="C150" s="121"/>
      <c r="D150" s="514" t="s">
        <v>250</v>
      </c>
      <c r="E150" s="514"/>
      <c r="F150" s="121"/>
    </row>
    <row r="151" spans="1:6" x14ac:dyDescent="0.25">
      <c r="A151" s="514"/>
      <c r="B151" s="514"/>
      <c r="C151" s="121"/>
      <c r="D151" s="514"/>
      <c r="E151" s="514"/>
      <c r="F151" s="121"/>
    </row>
    <row r="152" spans="1:6" x14ac:dyDescent="0.25">
      <c r="A152" s="514" t="s">
        <v>283</v>
      </c>
      <c r="B152" s="514"/>
      <c r="C152" s="121"/>
      <c r="D152" s="121" t="s">
        <v>284</v>
      </c>
      <c r="E152" s="121"/>
      <c r="F152" s="121"/>
    </row>
    <row r="157" spans="1:6" x14ac:dyDescent="0.25">
      <c r="A157" s="121" t="s">
        <v>276</v>
      </c>
    </row>
    <row r="158" spans="1:6" x14ac:dyDescent="0.25">
      <c r="A158" s="121" t="s">
        <v>289</v>
      </c>
    </row>
    <row r="160" spans="1:6" x14ac:dyDescent="0.25">
      <c r="A160" s="175" t="s">
        <v>3</v>
      </c>
      <c r="B160" s="176" t="s">
        <v>4</v>
      </c>
      <c r="C160" s="176" t="s">
        <v>277</v>
      </c>
      <c r="D160" s="176" t="s">
        <v>281</v>
      </c>
      <c r="E160" s="176" t="s">
        <v>278</v>
      </c>
      <c r="F160" s="7" t="s">
        <v>14</v>
      </c>
    </row>
    <row r="161" spans="1:6" x14ac:dyDescent="0.25">
      <c r="A161" s="66" t="s">
        <v>302</v>
      </c>
      <c r="B161" s="178" t="s">
        <v>280</v>
      </c>
      <c r="C161" s="178" t="s">
        <v>299</v>
      </c>
      <c r="D161" s="66" t="s">
        <v>303</v>
      </c>
      <c r="E161" s="177">
        <v>300</v>
      </c>
      <c r="F161" s="66"/>
    </row>
    <row r="162" spans="1:6" x14ac:dyDescent="0.25">
      <c r="A162" s="66" t="s">
        <v>162</v>
      </c>
      <c r="B162" s="178" t="s">
        <v>280</v>
      </c>
      <c r="C162" s="178" t="s">
        <v>299</v>
      </c>
      <c r="D162" s="66" t="s">
        <v>303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14" t="s">
        <v>282</v>
      </c>
      <c r="B172" s="514"/>
      <c r="C172" s="121"/>
      <c r="D172" s="514" t="s">
        <v>250</v>
      </c>
      <c r="E172" s="514"/>
      <c r="F172" s="121"/>
    </row>
    <row r="173" spans="1:6" x14ac:dyDescent="0.25">
      <c r="A173" s="514"/>
      <c r="B173" s="514"/>
      <c r="C173" s="121"/>
      <c r="D173" s="514"/>
      <c r="E173" s="514"/>
      <c r="F173" s="121"/>
    </row>
    <row r="174" spans="1:6" x14ac:dyDescent="0.25">
      <c r="A174" s="514" t="s">
        <v>283</v>
      </c>
      <c r="B174" s="514"/>
      <c r="C174" s="121"/>
      <c r="D174" s="121" t="s">
        <v>284</v>
      </c>
      <c r="E174" s="121"/>
      <c r="F174" s="121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2020-12-30T17:53:25Z</cp:lastPrinted>
  <dcterms:created xsi:type="dcterms:W3CDTF">2012-01-12T23:40:46Z</dcterms:created>
  <dcterms:modified xsi:type="dcterms:W3CDTF">2020-12-30T17:54:31Z</dcterms:modified>
</cp:coreProperties>
</file>