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Quick Calculator" sheetId="1" r:id="rId1"/>
  </sheets>
  <definedNames>
    <definedName name="Beg_Bal">'Quick Calculator'!$C$19:$C$378</definedName>
    <definedName name="Data">'Quick Calculator'!$A$19:$J$378</definedName>
    <definedName name="End_Bal">'Quick Calculator'!$J$19:$J$378</definedName>
    <definedName name="Excel_BuiltIn_Print_Area">OFFSET(Full_Print,0,0,Last_Row)</definedName>
    <definedName name="Extra_Pay">'Quick Calculator'!$F$19:$F$378</definedName>
    <definedName name="Full_Print">'Quick Calculator'!$A$1:$J$378</definedName>
    <definedName name="Header_Row">ROW('Quick Calculator'!$18:$18)</definedName>
    <definedName name="Int">'Quick Calculator'!$I$19:$I$378</definedName>
    <definedName name="Interest_Rate">'Quick Calculator'!$D$8</definedName>
    <definedName name="Last_Row">IF(Values_Entered,Header_Row+Number_of_Payments,Header_Row)</definedName>
    <definedName name="Loan_Amount">'Quick Calculator'!$D$7</definedName>
    <definedName name="Loan_Start">'Quick Calculator'!$D$11</definedName>
    <definedName name="Loan_Years">'Quick Calculator'!$D$9</definedName>
    <definedName name="Num_Pmt_Per_Year">'Quick Calculator'!$D$10</definedName>
    <definedName name="Number_of_Payments">MATCH(0.01,End_Bal,-1)+1</definedName>
    <definedName name="Pay_Date">'Quick Calculator'!$B$19:$B$378</definedName>
    <definedName name="Pay_Num">'Quick Calculator'!$A$19:$A$378</definedName>
    <definedName name="Payment_Date">DATE(YEAR(Loan_Start),MONTH(Loan_Start)+#NAME?,DAY(Loan_Start))</definedName>
    <definedName name="Princ">'Quick Calculator'!$H$19:$H$378</definedName>
    <definedName name="Print_Area_Reset">OFFSET(Full_Print,0,0,Last_Row)</definedName>
    <definedName name="_xlnm.Print_Titles" localSheetId="0">'Quick Calculator'!$16:$18</definedName>
    <definedName name="Sched_Pay">'Quick Calculator'!$D$19:$D$378</definedName>
    <definedName name="Scheduled_Extra_Payments">'Quick Calculator'!$D$12</definedName>
    <definedName name="Scheduled_Interest_Rate">'Quick Calculator'!$D$8</definedName>
    <definedName name="Scheduled_Monthly_Payment">'Quick Calculator'!$I$7</definedName>
    <definedName name="Total_Interest">'Quick Calculator'!$I$11</definedName>
    <definedName name="Total_Pay">'Quick Calculator'!$G$19:$G$378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<sst xmlns="http://schemas.openxmlformats.org/spreadsheetml/2006/main" count="24" uniqueCount="24">
  <si>
    <t>Loan Calculator</t>
  </si>
  <si>
    <t>Enter Values in Green Cells</t>
  </si>
  <si>
    <t>Loan Summary</t>
  </si>
  <si>
    <t>Loan Amount</t>
  </si>
  <si>
    <t>Monthly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</si>
  <si>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</si>
  <si>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</si>
  <si>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</si>
  <si>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</si>
  <si>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</si>
  <si>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</si>
  <si>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</si>
  <si>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 Payable</t>
  </si>
  <si>
    <t>Optional Extra Payments</t>
  </si>
  <si>
    <t>Lender Name:</t>
  </si>
  <si>
    <t>PmtNo.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</si>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</sst>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$* #,##0.00_);_(\$* \(#,##0.00\);_(\$* \-??_);_(@_)"/>
    <numFmt numFmtId="165" formatCode="\€#,##0.00"/>
    <numFmt numFmtId="166" formatCode="0.00?%_)"/>
    <numFmt numFmtId="167" formatCode="0_)"/>
    <numFmt numFmtId="168" formatCode="_(* #,##0.00_);_(* \(#,##0.00\);_(* \-??_);_(@_)"/>
  </numFmts>
  <fonts count="1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16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16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165" fontId="1" fillId="2" borderId="0" xfId="17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6" xfId="0" applyFont="1" applyBorder="1" applyAlignment="1">
      <alignment/>
    </xf>
    <xf numFmtId="165" fontId="2" fillId="3" borderId="7" xfId="17" applyNumberFormat="1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166" fontId="1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67" fontId="3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 applyProtection="1">
      <alignment horizontal="right"/>
      <protection locked="0"/>
    </xf>
    <xf numFmtId="164" fontId="3" fillId="2" borderId="0" xfId="17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14" fontId="1" fillId="2" borderId="0" xfId="0" applyNumberFormat="1" applyFont="1" applyFill="1" applyBorder="1" applyAlignment="1" applyProtection="1">
      <alignment horizontal="right"/>
      <protection locked="0"/>
    </xf>
    <xf numFmtId="165" fontId="4" fillId="3" borderId="7" xfId="17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right"/>
    </xf>
    <xf numFmtId="165" fontId="0" fillId="2" borderId="15" xfId="17" applyNumberFormat="1" applyFont="1" applyFill="1" applyBorder="1" applyAlignment="1" applyProtection="1">
      <alignment horizontal="right"/>
      <protection locked="0"/>
    </xf>
    <xf numFmtId="165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5" fillId="2" borderId="0" xfId="0" applyFont="1" applyFill="1" applyBorder="1" applyAlignment="1" applyProtection="1">
      <alignment horizontal="left" wrapText="1"/>
      <protection/>
    </xf>
    <xf numFmtId="0" fontId="5" fillId="2" borderId="16" xfId="0" applyFont="1" applyFill="1" applyBorder="1" applyAlignment="1" applyProtection="1">
      <alignment horizontal="left" wrapText="1" indent="2"/>
      <protection/>
    </xf>
    <xf numFmtId="0" fontId="5" fillId="2" borderId="16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2" borderId="1" xfId="0" applyFont="1" applyFill="1" applyBorder="1" applyAlignment="1" applyProtection="1">
      <alignment horizontal="left" wrapText="1" indent="2"/>
      <protection/>
    </xf>
    <xf numFmtId="0" fontId="5" fillId="2" borderId="1" xfId="0" applyFont="1" applyFill="1" applyBorder="1" applyAlignment="1" applyProtection="1">
      <alignment horizontal="left" wrapText="1" indent="3"/>
      <protection/>
    </xf>
    <xf numFmtId="0" fontId="6" fillId="2" borderId="0" xfId="0" applyFont="1" applyFill="1" applyBorder="1" applyAlignment="1">
      <alignment horizontal="right"/>
    </xf>
    <xf numFmtId="14" fontId="6" fillId="2" borderId="0" xfId="0" applyNumberFormat="1" applyFont="1" applyFill="1" applyBorder="1" applyAlignment="1">
      <alignment horizontal="right"/>
    </xf>
    <xf numFmtId="164" fontId="6" fillId="2" borderId="0" xfId="17" applyFont="1" applyFill="1" applyBorder="1" applyAlignment="1" applyProtection="1">
      <alignment horizontal="right"/>
      <protection/>
    </xf>
    <xf numFmtId="164" fontId="0" fillId="2" borderId="0" xfId="17" applyFont="1" applyFill="1" applyBorder="1" applyAlignment="1" applyProtection="1">
      <alignment horizontal="right"/>
      <protection locked="0"/>
    </xf>
    <xf numFmtId="39" fontId="6" fillId="2" borderId="0" xfId="17" applyNumberFormat="1" applyFont="1" applyFill="1" applyBorder="1" applyAlignment="1" applyProtection="1">
      <alignment horizontal="right"/>
      <protection/>
    </xf>
    <xf numFmtId="168" fontId="0" fillId="2" borderId="0" xfId="17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39" fontId="7" fillId="0" borderId="0" xfId="17" applyNumberFormat="1" applyFont="1" applyFill="1" applyBorder="1" applyAlignment="1" applyProtection="1">
      <alignment horizontal="right"/>
      <protection/>
    </xf>
    <xf numFmtId="168" fontId="7" fillId="0" borderId="0" xfId="17" applyNumberFormat="1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2" borderId="17" xfId="0" applyFont="1" applyFill="1" applyBorder="1" applyAlignment="1" applyProtection="1">
      <alignment horizontal="left"/>
      <protection locked="0"/>
    </xf>
    <xf numFmtId="165" fontId="1" fillId="5" borderId="18" xfId="17" applyNumberFormat="1" applyFont="1" applyFill="1" applyBorder="1" applyAlignment="1" applyProtection="1">
      <alignment horizontal="right"/>
      <protection locked="0"/>
    </xf>
    <xf numFmtId="166" fontId="1" fillId="5" borderId="19" xfId="0" applyNumberFormat="1" applyFont="1" applyFill="1" applyBorder="1" applyAlignment="1" applyProtection="1">
      <alignment horizontal="right"/>
      <protection locked="0"/>
    </xf>
    <xf numFmtId="167" fontId="1" fillId="5" borderId="19" xfId="0" applyNumberFormat="1" applyFont="1" applyFill="1" applyBorder="1" applyAlignment="1" applyProtection="1">
      <alignment horizontal="right"/>
      <protection locked="0"/>
    </xf>
    <xf numFmtId="14" fontId="1" fillId="5" borderId="20" xfId="0" applyNumberFormat="1" applyFont="1" applyFill="1" applyBorder="1" applyAlignment="1" applyProtection="1">
      <alignment horizontal="right"/>
      <protection locked="0"/>
    </xf>
    <xf numFmtId="0" fontId="9" fillId="0" borderId="2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000000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38100</xdr:rowOff>
    </xdr:from>
    <xdr:to>
      <xdr:col>9</xdr:col>
      <xdr:colOff>152400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8100"/>
          <a:ext cx="2895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26.421875" style="1" customWidth="1"/>
    <col min="4" max="4" width="17.00390625" style="1" customWidth="1"/>
    <col min="5" max="5" width="14.00390625" style="1" customWidth="1"/>
    <col min="6" max="6" width="13.00390625" style="1" customWidth="1"/>
    <col min="7" max="7" width="13.7109375" style="1" customWidth="1"/>
    <col min="8" max="8" width="13.00390625" style="1" customWidth="1"/>
    <col min="9" max="9" width="17.140625" style="1" customWidth="1"/>
    <col min="10" max="10" width="15.42187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45" customHeight="1">
      <c r="A1" s="79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6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1" customFormat="1" ht="25.5" customHeight="1">
      <c r="A5" s="7"/>
      <c r="B5" s="78" t="s">
        <v>1</v>
      </c>
      <c r="C5" s="78"/>
      <c r="D5" s="78"/>
      <c r="E5" s="8"/>
      <c r="F5" s="78" t="s">
        <v>2</v>
      </c>
      <c r="G5" s="78"/>
      <c r="H5" s="78"/>
      <c r="I5" s="78"/>
      <c r="J5" s="9"/>
      <c r="K5" s="10"/>
    </row>
    <row r="6" spans="1:11" s="11" customFormat="1" ht="25.5" customHeight="1">
      <c r="A6" s="7"/>
      <c r="B6" s="8"/>
      <c r="C6" s="8"/>
      <c r="D6" s="8"/>
      <c r="E6" s="8"/>
      <c r="F6" s="8"/>
      <c r="G6" s="8"/>
      <c r="H6" s="8"/>
      <c r="I6" s="8"/>
      <c r="J6" s="9"/>
      <c r="K6" s="10"/>
    </row>
    <row r="7" spans="1:11" s="11" customFormat="1" ht="25.5" customHeight="1">
      <c r="A7" s="12"/>
      <c r="B7" s="13" t="s">
        <v>3</v>
      </c>
      <c r="C7" s="14"/>
      <c r="D7" s="74">
        <v>250000</v>
      </c>
      <c r="E7" s="15"/>
      <c r="F7" s="16" t="s">
        <v>4</v>
      </c>
      <c r="G7" s="17"/>
      <c r="H7" s="18"/>
      <c r="I7" s="19">
        <f>IF(Values_Entered,-PMT(Interest_Rate/Num_Pmt_Per_Year,Loan_Years*Num_Pmt_Per_Year,Loan_Amount),"")</f>
        <v>1514.9508232485202</v>
      </c>
      <c r="J7" s="9"/>
      <c r="K7" s="10"/>
    </row>
    <row r="8" spans="1:11" s="11" customFormat="1" ht="25.5" customHeight="1">
      <c r="A8" s="12"/>
      <c r="B8" s="20" t="s">
        <v>5</v>
      </c>
      <c r="C8" s="21"/>
      <c r="D8" s="75">
        <v>0.04</v>
      </c>
      <c r="E8" s="22"/>
      <c r="F8" s="23" t="s">
        <v>6</v>
      </c>
      <c r="G8" s="24"/>
      <c r="H8" s="25"/>
      <c r="I8" s="26">
        <f>IF(Values_Entered,Loan_Years*Num_Pmt_Per_Year,"")</f>
        <v>240</v>
      </c>
      <c r="J8" s="27"/>
      <c r="K8" s="10"/>
    </row>
    <row r="9" spans="1:11" s="11" customFormat="1" ht="25.5" customHeight="1">
      <c r="A9" s="12"/>
      <c r="B9" s="20" t="s">
        <v>7</v>
      </c>
      <c r="C9" s="21"/>
      <c r="D9" s="76">
        <v>20</v>
      </c>
      <c r="E9" s="28"/>
      <c r="F9" s="23" t="s">
        <v>8</v>
      </c>
      <c r="G9" s="24"/>
      <c r="H9" s="25"/>
      <c r="I9" s="26">
        <f>IF(Values_Entered,Number_of_Payments,"")</f>
        <v>240</v>
      </c>
      <c r="J9" s="27"/>
      <c r="K9" s="10"/>
    </row>
    <row r="10" spans="1:11" s="11" customFormat="1" ht="25.5" customHeight="1">
      <c r="A10" s="12"/>
      <c r="B10" s="20" t="s">
        <v>9</v>
      </c>
      <c r="C10" s="21"/>
      <c r="D10" s="76">
        <v>12</v>
      </c>
      <c r="E10" s="28"/>
      <c r="F10" s="23" t="s">
        <v>10</v>
      </c>
      <c r="G10" s="24"/>
      <c r="I10" s="29">
        <f>IF(Values_Entered,SUMIF(Beg_Bal,"&gt;0",Extra_Pay),"")</f>
        <v>0</v>
      </c>
      <c r="J10" s="27"/>
      <c r="K10" s="10"/>
    </row>
    <row r="11" spans="1:11" s="11" customFormat="1" ht="25.5" customHeight="1">
      <c r="A11" s="12"/>
      <c r="B11" s="30" t="s">
        <v>11</v>
      </c>
      <c r="C11" s="31"/>
      <c r="D11" s="77">
        <v>41306</v>
      </c>
      <c r="E11" s="32"/>
      <c r="F11" s="16" t="s">
        <v>12</v>
      </c>
      <c r="G11" s="17"/>
      <c r="H11" s="18"/>
      <c r="I11" s="33">
        <f>IF(Values_Entered,SUMIF(Beg_Bal,"&gt;0",Int),"")</f>
        <v>113588.19757965452</v>
      </c>
      <c r="J11" s="27"/>
      <c r="K11" s="10"/>
    </row>
    <row r="12" spans="1:11" ht="24.75" customHeight="1" hidden="1">
      <c r="A12" s="34"/>
      <c r="B12" s="35"/>
      <c r="C12" s="36" t="s">
        <v>13</v>
      </c>
      <c r="D12" s="37">
        <v>0</v>
      </c>
      <c r="E12" s="38"/>
      <c r="F12" s="3"/>
      <c r="G12" s="4"/>
      <c r="H12" s="4"/>
      <c r="I12" s="4"/>
      <c r="J12" s="39"/>
      <c r="K12" s="40"/>
    </row>
    <row r="13" spans="1:11" ht="12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</row>
    <row r="14" spans="1:11" ht="23.25" customHeight="1" hidden="1">
      <c r="A14" s="4"/>
      <c r="B14" s="41" t="s">
        <v>14</v>
      </c>
      <c r="C14" s="73"/>
      <c r="D14" s="73"/>
      <c r="E14" s="42"/>
      <c r="F14" s="43"/>
      <c r="G14" s="4"/>
      <c r="H14" s="4"/>
      <c r="I14" s="4"/>
      <c r="J14" s="4"/>
      <c r="K14" s="40"/>
    </row>
    <row r="15" spans="1:11" ht="12.75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0"/>
    </row>
    <row r="16" spans="1:11" ht="3" customHeight="1" hidden="1">
      <c r="A16" s="5"/>
      <c r="B16" s="5"/>
      <c r="C16" s="5"/>
      <c r="D16" s="5"/>
      <c r="E16" s="5"/>
      <c r="F16" s="5"/>
      <c r="G16" s="5"/>
      <c r="H16" s="5"/>
      <c r="I16" s="5"/>
      <c r="J16" s="5"/>
      <c r="K16" s="40"/>
    </row>
    <row r="17" spans="1:11" s="48" customFormat="1" ht="31.5" customHeight="1" hidden="1">
      <c r="A17" s="44" t="s">
        <v>15</v>
      </c>
      <c r="B17" s="45" t="s">
        <v>16</v>
      </c>
      <c r="C17" s="45" t="s">
        <v>17</v>
      </c>
      <c r="D17" s="45" t="s">
        <v>18</v>
      </c>
      <c r="E17" s="45"/>
      <c r="F17" s="45" t="s">
        <v>19</v>
      </c>
      <c r="G17" s="45" t="s">
        <v>20</v>
      </c>
      <c r="H17" s="45" t="s">
        <v>21</v>
      </c>
      <c r="I17" s="45" t="s">
        <v>22</v>
      </c>
      <c r="J17" s="46" t="s">
        <v>23</v>
      </c>
      <c r="K17" s="47"/>
    </row>
    <row r="18" spans="1:11" s="48" customFormat="1" ht="3" customHeight="1" hidden="1">
      <c r="A18" s="5"/>
      <c r="B18" s="49"/>
      <c r="C18" s="49"/>
      <c r="D18" s="49"/>
      <c r="E18" s="49"/>
      <c r="F18" s="49"/>
      <c r="G18" s="49"/>
      <c r="H18" s="49"/>
      <c r="I18" s="49"/>
      <c r="J18" s="50"/>
      <c r="K18" s="47"/>
    </row>
    <row r="19" spans="1:10" s="48" customFormat="1" ht="12.75" hidden="1">
      <c r="A19" s="51">
        <f>IF(Values_Entered,1,"")</f>
        <v>1</v>
      </c>
      <c r="B19" s="52">
        <f aca="true" t="shared" si="0" ref="B19:B82">IF(Pay_Num&lt;&gt;"",DATE(YEAR(Loan_Start),MONTH(Loan_Start)+(Pay_Num)*12/Num_Pmt_Per_Year,DAY(Loan_Start)),"")</f>
        <v>41334</v>
      </c>
      <c r="C19" s="53">
        <f>IF(Values_Entered,Loan_Amount,"")</f>
        <v>250000</v>
      </c>
      <c r="D19" s="53">
        <f>IF(Pay_Num&lt;&gt;"",Scheduled_Monthly_Payment,"")</f>
        <v>1514.9508232485202</v>
      </c>
      <c r="E19" s="53"/>
      <c r="F19" s="54">
        <f aca="true" t="shared" si="1" ref="F19:F82">IF(AND(Pay_Num&lt;&gt;"",Sched_Pay+Scheduled_Extra_Payments&lt;Beg_Bal),Scheduled_Extra_Payments,IF(AND(Pay_Num&lt;&gt;"",Beg_Bal-Sched_Pay&gt;0),Beg_Bal-Sched_Pay,IF(Pay_Num&lt;&gt;"",0,"")))</f>
        <v>0</v>
      </c>
      <c r="G19" s="53">
        <f aca="true" t="shared" si="2" ref="G19:G82">IF(AND(Pay_Num&lt;&gt;"",Sched_Pay+Extra_Pay&lt;Beg_Bal),Sched_Pay+Extra_Pay,IF(Pay_Num&lt;&gt;"",Beg_Bal,""))</f>
        <v>1514.9508232485202</v>
      </c>
      <c r="H19" s="53">
        <f>IF(Pay_Num&lt;&gt;"",Total_Pay-Int,"")</f>
        <v>681.6174899151869</v>
      </c>
      <c r="I19" s="53">
        <f>IF(Pay_Num&lt;&gt;"",Beg_Bal*(Interest_Rate/Num_Pmt_Per_Year),"")</f>
        <v>833.3333333333334</v>
      </c>
      <c r="J19" s="53">
        <f aca="true" t="shared" si="3" ref="J19:J82">IF(AND(Pay_Num&lt;&gt;"",Sched_Pay+Extra_Pay&lt;Beg_Bal),Beg_Bal-Princ,IF(Pay_Num&lt;&gt;"",0,""))</f>
        <v>249318.3825100848</v>
      </c>
    </row>
    <row r="20" spans="1:10" s="48" customFormat="1" ht="12.75" customHeight="1" hidden="1">
      <c r="A20" s="51">
        <f aca="true" t="shared" si="4" ref="A20:A83">IF(Values_Entered,A19+1,"")</f>
        <v>2</v>
      </c>
      <c r="B20" s="52">
        <f t="shared" si="0"/>
        <v>41365</v>
      </c>
      <c r="C20" s="55">
        <f>IF(Pay_Num&lt;&gt;"",J19,"")</f>
        <v>249318.3825100848</v>
      </c>
      <c r="D20" s="55">
        <f>IF(Pay_Num&lt;&gt;"",Scheduled_Monthly_Payment,"")</f>
        <v>1514.9508232485202</v>
      </c>
      <c r="E20" s="55"/>
      <c r="F20" s="56">
        <f t="shared" si="1"/>
        <v>0</v>
      </c>
      <c r="G20" s="55">
        <f t="shared" si="2"/>
        <v>1514.9508232485202</v>
      </c>
      <c r="H20" s="55">
        <f aca="true" t="shared" si="5" ref="H20:H83">IF(Pay_Num&lt;&gt;"",Total_Pay-Int,"")</f>
        <v>683.8895482149043</v>
      </c>
      <c r="I20" s="55">
        <f aca="true" t="shared" si="6" ref="I20:I83">IF(Pay_Num&lt;&gt;"",Beg_Bal*Interest_Rate/Num_Pmt_Per_Year,"")</f>
        <v>831.061275033616</v>
      </c>
      <c r="J20" s="55">
        <f t="shared" si="3"/>
        <v>248634.4929618699</v>
      </c>
    </row>
    <row r="21" spans="1:10" s="48" customFormat="1" ht="12.75" customHeight="1" hidden="1">
      <c r="A21" s="51">
        <f t="shared" si="4"/>
        <v>3</v>
      </c>
      <c r="B21" s="52">
        <f t="shared" si="0"/>
        <v>41395</v>
      </c>
      <c r="C21" s="55">
        <f aca="true" t="shared" si="7" ref="C21:C84">IF(Pay_Num&lt;&gt;"",J20,"")</f>
        <v>248634.4929618699</v>
      </c>
      <c r="D21" s="55">
        <f aca="true" t="shared" si="8" ref="D21:D84">IF(Pay_Num&lt;&gt;"",Scheduled_Monthly_Payment,"")</f>
        <v>1514.9508232485202</v>
      </c>
      <c r="E21" s="55"/>
      <c r="F21" s="56">
        <f t="shared" si="1"/>
        <v>0</v>
      </c>
      <c r="G21" s="55">
        <f t="shared" si="2"/>
        <v>1514.9508232485202</v>
      </c>
      <c r="H21" s="55">
        <f t="shared" si="5"/>
        <v>686.1691800422872</v>
      </c>
      <c r="I21" s="55">
        <f t="shared" si="6"/>
        <v>828.7816432062331</v>
      </c>
      <c r="J21" s="55">
        <f t="shared" si="3"/>
        <v>247948.3237818276</v>
      </c>
    </row>
    <row r="22" spans="1:10" s="48" customFormat="1" ht="12.75" hidden="1">
      <c r="A22" s="51">
        <f t="shared" si="4"/>
        <v>4</v>
      </c>
      <c r="B22" s="52">
        <f t="shared" si="0"/>
        <v>41426</v>
      </c>
      <c r="C22" s="55">
        <f t="shared" si="7"/>
        <v>247948.3237818276</v>
      </c>
      <c r="D22" s="55">
        <f t="shared" si="8"/>
        <v>1514.9508232485202</v>
      </c>
      <c r="E22" s="55"/>
      <c r="F22" s="56">
        <f t="shared" si="1"/>
        <v>0</v>
      </c>
      <c r="G22" s="55">
        <f t="shared" si="2"/>
        <v>1514.9508232485202</v>
      </c>
      <c r="H22" s="55">
        <f t="shared" si="5"/>
        <v>688.4564106424283</v>
      </c>
      <c r="I22" s="55">
        <f t="shared" si="6"/>
        <v>826.4944126060919</v>
      </c>
      <c r="J22" s="55">
        <f t="shared" si="3"/>
        <v>247259.8673711852</v>
      </c>
    </row>
    <row r="23" spans="1:10" s="48" customFormat="1" ht="12.75" hidden="1">
      <c r="A23" s="51">
        <f t="shared" si="4"/>
        <v>5</v>
      </c>
      <c r="B23" s="52">
        <f t="shared" si="0"/>
        <v>41456</v>
      </c>
      <c r="C23" s="55">
        <f t="shared" si="7"/>
        <v>247259.8673711852</v>
      </c>
      <c r="D23" s="55">
        <f t="shared" si="8"/>
        <v>1514.9508232485202</v>
      </c>
      <c r="E23" s="55"/>
      <c r="F23" s="56">
        <f t="shared" si="1"/>
        <v>0</v>
      </c>
      <c r="G23" s="55">
        <f t="shared" si="2"/>
        <v>1514.9508232485202</v>
      </c>
      <c r="H23" s="55">
        <f t="shared" si="5"/>
        <v>690.7512653445696</v>
      </c>
      <c r="I23" s="55">
        <f t="shared" si="6"/>
        <v>824.1995579039507</v>
      </c>
      <c r="J23" s="55">
        <f t="shared" si="3"/>
        <v>246569.11610584063</v>
      </c>
    </row>
    <row r="24" spans="1:12" ht="12.75" hidden="1">
      <c r="A24" s="51">
        <f t="shared" si="4"/>
        <v>6</v>
      </c>
      <c r="B24" s="52">
        <f t="shared" si="0"/>
        <v>41487</v>
      </c>
      <c r="C24" s="55">
        <f>IF(Pay_Num&lt;&gt;"",J23,"")</f>
        <v>246569.11610584063</v>
      </c>
      <c r="D24" s="55">
        <f t="shared" si="8"/>
        <v>1514.9508232485202</v>
      </c>
      <c r="E24" s="55"/>
      <c r="F24" s="56">
        <f t="shared" si="1"/>
        <v>0</v>
      </c>
      <c r="G24" s="55">
        <f t="shared" si="2"/>
        <v>1514.9508232485202</v>
      </c>
      <c r="H24" s="55">
        <f t="shared" si="5"/>
        <v>693.0537695623849</v>
      </c>
      <c r="I24" s="55">
        <f t="shared" si="6"/>
        <v>821.8970536861353</v>
      </c>
      <c r="J24" s="55">
        <f t="shared" si="3"/>
        <v>245876.06233627824</v>
      </c>
      <c r="K24" s="48"/>
      <c r="L24" s="48"/>
    </row>
    <row r="25" spans="1:12" ht="12.75" hidden="1">
      <c r="A25" s="51">
        <f t="shared" si="4"/>
        <v>7</v>
      </c>
      <c r="B25" s="52">
        <f t="shared" si="0"/>
        <v>41518</v>
      </c>
      <c r="C25" s="55">
        <f t="shared" si="7"/>
        <v>245876.06233627824</v>
      </c>
      <c r="D25" s="55">
        <f t="shared" si="8"/>
        <v>1514.9508232485202</v>
      </c>
      <c r="E25" s="55"/>
      <c r="F25" s="56">
        <f t="shared" si="1"/>
        <v>0</v>
      </c>
      <c r="G25" s="55">
        <f t="shared" si="2"/>
        <v>1514.9508232485202</v>
      </c>
      <c r="H25" s="55">
        <f t="shared" si="5"/>
        <v>695.3639487942594</v>
      </c>
      <c r="I25" s="55">
        <f t="shared" si="6"/>
        <v>819.5868744542609</v>
      </c>
      <c r="J25" s="55">
        <f t="shared" si="3"/>
        <v>245180.69838748398</v>
      </c>
      <c r="K25" s="48"/>
      <c r="L25" s="48"/>
    </row>
    <row r="26" spans="1:12" ht="12.75" hidden="1">
      <c r="A26" s="51">
        <f t="shared" si="4"/>
        <v>8</v>
      </c>
      <c r="B26" s="52">
        <f t="shared" si="0"/>
        <v>41548</v>
      </c>
      <c r="C26" s="55">
        <f>IF(Pay_Num&lt;&gt;"",J25,"")</f>
        <v>245180.69838748398</v>
      </c>
      <c r="D26" s="55">
        <f t="shared" si="8"/>
        <v>1514.9508232485202</v>
      </c>
      <c r="E26" s="55"/>
      <c r="F26" s="56">
        <f t="shared" si="1"/>
        <v>0</v>
      </c>
      <c r="G26" s="55">
        <f t="shared" si="2"/>
        <v>1514.9508232485202</v>
      </c>
      <c r="H26" s="55">
        <f t="shared" si="5"/>
        <v>697.6818286235737</v>
      </c>
      <c r="I26" s="55">
        <f t="shared" si="6"/>
        <v>817.2689946249466</v>
      </c>
      <c r="J26" s="55">
        <f t="shared" si="3"/>
        <v>244483.0165588604</v>
      </c>
      <c r="K26" s="48"/>
      <c r="L26" s="48"/>
    </row>
    <row r="27" spans="1:12" ht="12.75" hidden="1">
      <c r="A27" s="51">
        <f t="shared" si="4"/>
        <v>9</v>
      </c>
      <c r="B27" s="52">
        <f t="shared" si="0"/>
        <v>41579</v>
      </c>
      <c r="C27" s="55">
        <f t="shared" si="7"/>
        <v>244483.0165588604</v>
      </c>
      <c r="D27" s="55">
        <f t="shared" si="8"/>
        <v>1514.9508232485202</v>
      </c>
      <c r="E27" s="55"/>
      <c r="F27" s="56">
        <f t="shared" si="1"/>
        <v>0</v>
      </c>
      <c r="G27" s="55">
        <f t="shared" si="2"/>
        <v>1514.9508232485202</v>
      </c>
      <c r="H27" s="55">
        <f t="shared" si="5"/>
        <v>700.0074347189856</v>
      </c>
      <c r="I27" s="55">
        <f t="shared" si="6"/>
        <v>814.9433885295347</v>
      </c>
      <c r="J27" s="55">
        <f t="shared" si="3"/>
        <v>243783.00912414142</v>
      </c>
      <c r="K27" s="48"/>
      <c r="L27" s="48"/>
    </row>
    <row r="28" spans="1:12" ht="12.75" hidden="1">
      <c r="A28" s="51">
        <f t="shared" si="4"/>
        <v>10</v>
      </c>
      <c r="B28" s="52">
        <f t="shared" si="0"/>
        <v>41609</v>
      </c>
      <c r="C28" s="55">
        <f t="shared" si="7"/>
        <v>243783.00912414142</v>
      </c>
      <c r="D28" s="55">
        <f t="shared" si="8"/>
        <v>1514.9508232485202</v>
      </c>
      <c r="E28" s="55"/>
      <c r="F28" s="56">
        <f t="shared" si="1"/>
        <v>0</v>
      </c>
      <c r="G28" s="55">
        <f t="shared" si="2"/>
        <v>1514.9508232485202</v>
      </c>
      <c r="H28" s="55">
        <f t="shared" si="5"/>
        <v>702.3407928347154</v>
      </c>
      <c r="I28" s="55">
        <f t="shared" si="6"/>
        <v>812.6100304138048</v>
      </c>
      <c r="J28" s="55">
        <f t="shared" si="3"/>
        <v>243080.6683313067</v>
      </c>
      <c r="K28" s="48"/>
      <c r="L28" s="48"/>
    </row>
    <row r="29" spans="1:12" ht="12.75" hidden="1">
      <c r="A29" s="51">
        <f t="shared" si="4"/>
        <v>11</v>
      </c>
      <c r="B29" s="52">
        <f t="shared" si="0"/>
        <v>41640</v>
      </c>
      <c r="C29" s="55">
        <f t="shared" si="7"/>
        <v>243080.6683313067</v>
      </c>
      <c r="D29" s="55">
        <f t="shared" si="8"/>
        <v>1514.9508232485202</v>
      </c>
      <c r="E29" s="55"/>
      <c r="F29" s="56">
        <f t="shared" si="1"/>
        <v>0</v>
      </c>
      <c r="G29" s="55">
        <f t="shared" si="2"/>
        <v>1514.9508232485202</v>
      </c>
      <c r="H29" s="55">
        <f t="shared" si="5"/>
        <v>704.6819288108312</v>
      </c>
      <c r="I29" s="55">
        <f t="shared" si="6"/>
        <v>810.268894437689</v>
      </c>
      <c r="J29" s="55">
        <f t="shared" si="3"/>
        <v>242375.98640249585</v>
      </c>
      <c r="K29" s="48"/>
      <c r="L29" s="48"/>
    </row>
    <row r="30" spans="1:12" ht="12.75" hidden="1">
      <c r="A30" s="51">
        <f t="shared" si="4"/>
        <v>12</v>
      </c>
      <c r="B30" s="52">
        <f t="shared" si="0"/>
        <v>41671</v>
      </c>
      <c r="C30" s="55">
        <f t="shared" si="7"/>
        <v>242375.98640249585</v>
      </c>
      <c r="D30" s="55">
        <f t="shared" si="8"/>
        <v>1514.9508232485202</v>
      </c>
      <c r="E30" s="55"/>
      <c r="F30" s="56">
        <f t="shared" si="1"/>
        <v>0</v>
      </c>
      <c r="G30" s="55">
        <f t="shared" si="2"/>
        <v>1514.9508232485202</v>
      </c>
      <c r="H30" s="55">
        <f t="shared" si="5"/>
        <v>707.0308685735341</v>
      </c>
      <c r="I30" s="55">
        <f t="shared" si="6"/>
        <v>807.9199546749861</v>
      </c>
      <c r="J30" s="55">
        <f t="shared" si="3"/>
        <v>241668.95553392233</v>
      </c>
      <c r="K30" s="48"/>
      <c r="L30" s="48"/>
    </row>
    <row r="31" spans="1:12" ht="12.75" hidden="1">
      <c r="A31" s="51">
        <f t="shared" si="4"/>
        <v>13</v>
      </c>
      <c r="B31" s="52">
        <f t="shared" si="0"/>
        <v>41699</v>
      </c>
      <c r="C31" s="55">
        <f t="shared" si="7"/>
        <v>241668.95553392233</v>
      </c>
      <c r="D31" s="55">
        <f t="shared" si="8"/>
        <v>1514.9508232485202</v>
      </c>
      <c r="E31" s="55"/>
      <c r="F31" s="56">
        <f t="shared" si="1"/>
        <v>0</v>
      </c>
      <c r="G31" s="55">
        <f t="shared" si="2"/>
        <v>1514.9508232485202</v>
      </c>
      <c r="H31" s="55">
        <f t="shared" si="5"/>
        <v>709.3876381354459</v>
      </c>
      <c r="I31" s="55">
        <f t="shared" si="6"/>
        <v>805.5631851130744</v>
      </c>
      <c r="J31" s="55">
        <f t="shared" si="3"/>
        <v>240959.5678957869</v>
      </c>
      <c r="K31" s="48"/>
      <c r="L31" s="48"/>
    </row>
    <row r="32" spans="1:12" ht="12.75" hidden="1">
      <c r="A32" s="51">
        <f t="shared" si="4"/>
        <v>14</v>
      </c>
      <c r="B32" s="52">
        <f t="shared" si="0"/>
        <v>41730</v>
      </c>
      <c r="C32" s="55">
        <f t="shared" si="7"/>
        <v>240959.5678957869</v>
      </c>
      <c r="D32" s="55">
        <f t="shared" si="8"/>
        <v>1514.9508232485202</v>
      </c>
      <c r="E32" s="55"/>
      <c r="F32" s="56">
        <f t="shared" si="1"/>
        <v>0</v>
      </c>
      <c r="G32" s="55">
        <f t="shared" si="2"/>
        <v>1514.9508232485202</v>
      </c>
      <c r="H32" s="55">
        <f t="shared" si="5"/>
        <v>711.7522635958973</v>
      </c>
      <c r="I32" s="55">
        <f t="shared" si="6"/>
        <v>803.198559652623</v>
      </c>
      <c r="J32" s="55">
        <f t="shared" si="3"/>
        <v>240247.815632191</v>
      </c>
      <c r="K32" s="48"/>
      <c r="L32" s="48"/>
    </row>
    <row r="33" spans="1:12" ht="12.75" hidden="1">
      <c r="A33" s="51">
        <f t="shared" si="4"/>
        <v>15</v>
      </c>
      <c r="B33" s="52">
        <f t="shared" si="0"/>
        <v>41760</v>
      </c>
      <c r="C33" s="55">
        <f t="shared" si="7"/>
        <v>240247.815632191</v>
      </c>
      <c r="D33" s="55">
        <f t="shared" si="8"/>
        <v>1514.9508232485202</v>
      </c>
      <c r="E33" s="55"/>
      <c r="F33" s="56">
        <f t="shared" si="1"/>
        <v>0</v>
      </c>
      <c r="G33" s="55">
        <f t="shared" si="2"/>
        <v>1514.9508232485202</v>
      </c>
      <c r="H33" s="55">
        <f t="shared" si="5"/>
        <v>714.1247711412169</v>
      </c>
      <c r="I33" s="55">
        <f t="shared" si="6"/>
        <v>800.8260521073033</v>
      </c>
      <c r="J33" s="55">
        <f t="shared" si="3"/>
        <v>239533.69086104978</v>
      </c>
      <c r="K33" s="48"/>
      <c r="L33" s="48"/>
    </row>
    <row r="34" spans="1:12" ht="12.75" hidden="1">
      <c r="A34" s="51">
        <f t="shared" si="4"/>
        <v>16</v>
      </c>
      <c r="B34" s="52">
        <f t="shared" si="0"/>
        <v>41791</v>
      </c>
      <c r="C34" s="55">
        <f t="shared" si="7"/>
        <v>239533.69086104978</v>
      </c>
      <c r="D34" s="55">
        <f t="shared" si="8"/>
        <v>1514.9508232485202</v>
      </c>
      <c r="E34" s="55"/>
      <c r="F34" s="56">
        <f t="shared" si="1"/>
        <v>0</v>
      </c>
      <c r="G34" s="55">
        <f t="shared" si="2"/>
        <v>1514.9508232485202</v>
      </c>
      <c r="H34" s="55">
        <f t="shared" si="5"/>
        <v>716.505187045021</v>
      </c>
      <c r="I34" s="55">
        <f t="shared" si="6"/>
        <v>798.4456362034992</v>
      </c>
      <c r="J34" s="55">
        <f t="shared" si="3"/>
        <v>238817.18567400475</v>
      </c>
      <c r="K34" s="48"/>
      <c r="L34" s="48"/>
    </row>
    <row r="35" spans="1:12" ht="12.75" hidden="1">
      <c r="A35" s="51">
        <f t="shared" si="4"/>
        <v>17</v>
      </c>
      <c r="B35" s="52">
        <f t="shared" si="0"/>
        <v>41821</v>
      </c>
      <c r="C35" s="55">
        <f t="shared" si="7"/>
        <v>238817.18567400475</v>
      </c>
      <c r="D35" s="55">
        <f t="shared" si="8"/>
        <v>1514.9508232485202</v>
      </c>
      <c r="E35" s="55"/>
      <c r="F35" s="56">
        <f t="shared" si="1"/>
        <v>0</v>
      </c>
      <c r="G35" s="55">
        <f t="shared" si="2"/>
        <v>1514.9508232485202</v>
      </c>
      <c r="H35" s="55">
        <f t="shared" si="5"/>
        <v>718.8935376685043</v>
      </c>
      <c r="I35" s="55">
        <f t="shared" si="6"/>
        <v>796.0572855800159</v>
      </c>
      <c r="J35" s="55">
        <f t="shared" si="3"/>
        <v>238098.29213633624</v>
      </c>
      <c r="K35" s="48"/>
      <c r="L35" s="48"/>
    </row>
    <row r="36" spans="1:12" ht="12.75" hidden="1">
      <c r="A36" s="51">
        <f t="shared" si="4"/>
        <v>18</v>
      </c>
      <c r="B36" s="52">
        <f t="shared" si="0"/>
        <v>41852</v>
      </c>
      <c r="C36" s="55">
        <f t="shared" si="7"/>
        <v>238098.29213633624</v>
      </c>
      <c r="D36" s="55">
        <f t="shared" si="8"/>
        <v>1514.9508232485202</v>
      </c>
      <c r="E36" s="55"/>
      <c r="F36" s="56">
        <f t="shared" si="1"/>
        <v>0</v>
      </c>
      <c r="G36" s="55">
        <f t="shared" si="2"/>
        <v>1514.9508232485202</v>
      </c>
      <c r="H36" s="55">
        <f t="shared" si="5"/>
        <v>721.2898494607327</v>
      </c>
      <c r="I36" s="55">
        <f t="shared" si="6"/>
        <v>793.6609737877875</v>
      </c>
      <c r="J36" s="55">
        <f t="shared" si="3"/>
        <v>237377.0022868755</v>
      </c>
      <c r="K36" s="48"/>
      <c r="L36" s="48"/>
    </row>
    <row r="37" spans="1:12" ht="12.75" hidden="1">
      <c r="A37" s="51">
        <f t="shared" si="4"/>
        <v>19</v>
      </c>
      <c r="B37" s="52">
        <f t="shared" si="0"/>
        <v>41883</v>
      </c>
      <c r="C37" s="55">
        <f t="shared" si="7"/>
        <v>237377.0022868755</v>
      </c>
      <c r="D37" s="55">
        <f t="shared" si="8"/>
        <v>1514.9508232485202</v>
      </c>
      <c r="E37" s="55"/>
      <c r="F37" s="56">
        <f t="shared" si="1"/>
        <v>0</v>
      </c>
      <c r="G37" s="55">
        <f t="shared" si="2"/>
        <v>1514.9508232485202</v>
      </c>
      <c r="H37" s="55">
        <f t="shared" si="5"/>
        <v>723.6941489589352</v>
      </c>
      <c r="I37" s="55">
        <f t="shared" si="6"/>
        <v>791.256674289585</v>
      </c>
      <c r="J37" s="55">
        <f t="shared" si="3"/>
        <v>236653.30813791658</v>
      </c>
      <c r="K37" s="48"/>
      <c r="L37" s="48"/>
    </row>
    <row r="38" spans="1:12" ht="12.75" hidden="1">
      <c r="A38" s="51">
        <f t="shared" si="4"/>
        <v>20</v>
      </c>
      <c r="B38" s="52">
        <f t="shared" si="0"/>
        <v>41913</v>
      </c>
      <c r="C38" s="55">
        <f t="shared" si="7"/>
        <v>236653.30813791658</v>
      </c>
      <c r="D38" s="55">
        <f t="shared" si="8"/>
        <v>1514.9508232485202</v>
      </c>
      <c r="E38" s="55"/>
      <c r="F38" s="56">
        <f t="shared" si="1"/>
        <v>0</v>
      </c>
      <c r="G38" s="55">
        <f t="shared" si="2"/>
        <v>1514.9508232485202</v>
      </c>
      <c r="H38" s="55">
        <f t="shared" si="5"/>
        <v>726.1064627887984</v>
      </c>
      <c r="I38" s="55">
        <f t="shared" si="6"/>
        <v>788.8443604597219</v>
      </c>
      <c r="J38" s="55">
        <f t="shared" si="3"/>
        <v>235927.20167512778</v>
      </c>
      <c r="K38" s="48"/>
      <c r="L38" s="48"/>
    </row>
    <row r="39" spans="1:12" ht="12.75" hidden="1">
      <c r="A39" s="51">
        <f t="shared" si="4"/>
        <v>21</v>
      </c>
      <c r="B39" s="52">
        <f t="shared" si="0"/>
        <v>41944</v>
      </c>
      <c r="C39" s="55">
        <f t="shared" si="7"/>
        <v>235927.20167512778</v>
      </c>
      <c r="D39" s="55">
        <f t="shared" si="8"/>
        <v>1514.9508232485202</v>
      </c>
      <c r="E39" s="55"/>
      <c r="F39" s="56">
        <f t="shared" si="1"/>
        <v>0</v>
      </c>
      <c r="G39" s="55">
        <f t="shared" si="2"/>
        <v>1514.9508232485202</v>
      </c>
      <c r="H39" s="55">
        <f t="shared" si="5"/>
        <v>728.5268176647609</v>
      </c>
      <c r="I39" s="55">
        <f t="shared" si="6"/>
        <v>786.4240055837594</v>
      </c>
      <c r="J39" s="55">
        <f t="shared" si="3"/>
        <v>235198.67485746302</v>
      </c>
      <c r="K39" s="48"/>
      <c r="L39" s="48"/>
    </row>
    <row r="40" spans="1:12" ht="12.75" hidden="1">
      <c r="A40" s="51">
        <f t="shared" si="4"/>
        <v>22</v>
      </c>
      <c r="B40" s="52">
        <f t="shared" si="0"/>
        <v>41974</v>
      </c>
      <c r="C40" s="55">
        <f t="shared" si="7"/>
        <v>235198.67485746302</v>
      </c>
      <c r="D40" s="55">
        <f t="shared" si="8"/>
        <v>1514.9508232485202</v>
      </c>
      <c r="E40" s="55"/>
      <c r="F40" s="56">
        <f t="shared" si="1"/>
        <v>0</v>
      </c>
      <c r="G40" s="55">
        <f t="shared" si="2"/>
        <v>1514.9508232485202</v>
      </c>
      <c r="H40" s="55">
        <f t="shared" si="5"/>
        <v>730.9552403903101</v>
      </c>
      <c r="I40" s="55">
        <f t="shared" si="6"/>
        <v>783.9955828582101</v>
      </c>
      <c r="J40" s="55">
        <f t="shared" si="3"/>
        <v>234467.7196170727</v>
      </c>
      <c r="K40" s="48"/>
      <c r="L40" s="48"/>
    </row>
    <row r="41" spans="1:12" ht="12.75" hidden="1">
      <c r="A41" s="51">
        <f t="shared" si="4"/>
        <v>23</v>
      </c>
      <c r="B41" s="52">
        <f t="shared" si="0"/>
        <v>42005</v>
      </c>
      <c r="C41" s="55">
        <f t="shared" si="7"/>
        <v>234467.7196170727</v>
      </c>
      <c r="D41" s="55">
        <f t="shared" si="8"/>
        <v>1514.9508232485202</v>
      </c>
      <c r="E41" s="55"/>
      <c r="F41" s="56">
        <f t="shared" si="1"/>
        <v>0</v>
      </c>
      <c r="G41" s="55">
        <f t="shared" si="2"/>
        <v>1514.9508232485202</v>
      </c>
      <c r="H41" s="55">
        <f t="shared" si="5"/>
        <v>733.391757858278</v>
      </c>
      <c r="I41" s="55">
        <f t="shared" si="6"/>
        <v>781.5590653902423</v>
      </c>
      <c r="J41" s="55">
        <f t="shared" si="3"/>
        <v>233734.32785921442</v>
      </c>
      <c r="K41" s="48"/>
      <c r="L41" s="48"/>
    </row>
    <row r="42" spans="1:12" ht="12.75" hidden="1">
      <c r="A42" s="51">
        <f t="shared" si="4"/>
        <v>24</v>
      </c>
      <c r="B42" s="52">
        <f t="shared" si="0"/>
        <v>42036</v>
      </c>
      <c r="C42" s="55">
        <f t="shared" si="7"/>
        <v>233734.32785921442</v>
      </c>
      <c r="D42" s="55">
        <f t="shared" si="8"/>
        <v>1514.9508232485202</v>
      </c>
      <c r="E42" s="55"/>
      <c r="F42" s="56">
        <f t="shared" si="1"/>
        <v>0</v>
      </c>
      <c r="G42" s="55">
        <f t="shared" si="2"/>
        <v>1514.9508232485202</v>
      </c>
      <c r="H42" s="55">
        <f t="shared" si="5"/>
        <v>735.8363970511389</v>
      </c>
      <c r="I42" s="55">
        <f t="shared" si="6"/>
        <v>779.1144261973814</v>
      </c>
      <c r="J42" s="55">
        <f t="shared" si="3"/>
        <v>232998.49146216328</v>
      </c>
      <c r="K42" s="48"/>
      <c r="L42" s="48"/>
    </row>
    <row r="43" spans="1:12" ht="12.75" hidden="1">
      <c r="A43" s="51">
        <f t="shared" si="4"/>
        <v>25</v>
      </c>
      <c r="B43" s="52">
        <f t="shared" si="0"/>
        <v>42064</v>
      </c>
      <c r="C43" s="55">
        <f t="shared" si="7"/>
        <v>232998.49146216328</v>
      </c>
      <c r="D43" s="55">
        <f t="shared" si="8"/>
        <v>1514.9508232485202</v>
      </c>
      <c r="E43" s="55"/>
      <c r="F43" s="56">
        <f t="shared" si="1"/>
        <v>0</v>
      </c>
      <c r="G43" s="55">
        <f t="shared" si="2"/>
        <v>1514.9508232485202</v>
      </c>
      <c r="H43" s="55">
        <f t="shared" si="5"/>
        <v>738.2891850413092</v>
      </c>
      <c r="I43" s="55">
        <f t="shared" si="6"/>
        <v>776.661638207211</v>
      </c>
      <c r="J43" s="55">
        <f t="shared" si="3"/>
        <v>232260.20227712198</v>
      </c>
      <c r="K43" s="48"/>
      <c r="L43" s="48"/>
    </row>
    <row r="44" spans="1:12" ht="12.75" hidden="1">
      <c r="A44" s="51">
        <f t="shared" si="4"/>
        <v>26</v>
      </c>
      <c r="B44" s="52">
        <f t="shared" si="0"/>
        <v>42095</v>
      </c>
      <c r="C44" s="55">
        <f t="shared" si="7"/>
        <v>232260.20227712198</v>
      </c>
      <c r="D44" s="55">
        <f t="shared" si="8"/>
        <v>1514.9508232485202</v>
      </c>
      <c r="E44" s="55"/>
      <c r="F44" s="56">
        <f t="shared" si="1"/>
        <v>0</v>
      </c>
      <c r="G44" s="55">
        <f t="shared" si="2"/>
        <v>1514.9508232485202</v>
      </c>
      <c r="H44" s="55">
        <f t="shared" si="5"/>
        <v>740.750148991447</v>
      </c>
      <c r="I44" s="55">
        <f t="shared" si="6"/>
        <v>774.2006742570733</v>
      </c>
      <c r="J44" s="55">
        <f t="shared" si="3"/>
        <v>231519.45212813054</v>
      </c>
      <c r="K44" s="48"/>
      <c r="L44" s="48"/>
    </row>
    <row r="45" spans="1:12" ht="12.75" hidden="1">
      <c r="A45" s="51">
        <f t="shared" si="4"/>
        <v>27</v>
      </c>
      <c r="B45" s="52">
        <f t="shared" si="0"/>
        <v>42125</v>
      </c>
      <c r="C45" s="55">
        <f t="shared" si="7"/>
        <v>231519.45212813054</v>
      </c>
      <c r="D45" s="55">
        <f t="shared" si="8"/>
        <v>1514.9508232485202</v>
      </c>
      <c r="E45" s="55"/>
      <c r="F45" s="56">
        <f t="shared" si="1"/>
        <v>0</v>
      </c>
      <c r="G45" s="55">
        <f t="shared" si="2"/>
        <v>1514.9508232485202</v>
      </c>
      <c r="H45" s="55">
        <f t="shared" si="5"/>
        <v>743.2193161547518</v>
      </c>
      <c r="I45" s="55">
        <f t="shared" si="6"/>
        <v>771.7315070937684</v>
      </c>
      <c r="J45" s="55">
        <f t="shared" si="3"/>
        <v>230776.2328119758</v>
      </c>
      <c r="K45" s="48"/>
      <c r="L45" s="48"/>
    </row>
    <row r="46" spans="1:12" ht="12.75" hidden="1">
      <c r="A46" s="51">
        <f t="shared" si="4"/>
        <v>28</v>
      </c>
      <c r="B46" s="52">
        <f t="shared" si="0"/>
        <v>42156</v>
      </c>
      <c r="C46" s="55">
        <f t="shared" si="7"/>
        <v>230776.2328119758</v>
      </c>
      <c r="D46" s="55">
        <f t="shared" si="8"/>
        <v>1514.9508232485202</v>
      </c>
      <c r="E46" s="55"/>
      <c r="F46" s="56">
        <f t="shared" si="1"/>
        <v>0</v>
      </c>
      <c r="G46" s="55">
        <f t="shared" si="2"/>
        <v>1514.9508232485202</v>
      </c>
      <c r="H46" s="55">
        <f t="shared" si="5"/>
        <v>745.6967138752676</v>
      </c>
      <c r="I46" s="55">
        <f t="shared" si="6"/>
        <v>769.2541093732526</v>
      </c>
      <c r="J46" s="55">
        <f t="shared" si="3"/>
        <v>230030.5360981005</v>
      </c>
      <c r="K46" s="48"/>
      <c r="L46" s="48"/>
    </row>
    <row r="47" spans="1:12" ht="12.75" hidden="1">
      <c r="A47" s="51">
        <f t="shared" si="4"/>
        <v>29</v>
      </c>
      <c r="B47" s="52">
        <f t="shared" si="0"/>
        <v>42186</v>
      </c>
      <c r="C47" s="55">
        <f t="shared" si="7"/>
        <v>230030.5360981005</v>
      </c>
      <c r="D47" s="55">
        <f t="shared" si="8"/>
        <v>1514.9508232485202</v>
      </c>
      <c r="E47" s="55"/>
      <c r="F47" s="56">
        <f t="shared" si="1"/>
        <v>0</v>
      </c>
      <c r="G47" s="55">
        <f t="shared" si="2"/>
        <v>1514.9508232485202</v>
      </c>
      <c r="H47" s="55">
        <f t="shared" si="5"/>
        <v>748.1823695881852</v>
      </c>
      <c r="I47" s="55">
        <f t="shared" si="6"/>
        <v>766.768453660335</v>
      </c>
      <c r="J47" s="55">
        <f t="shared" si="3"/>
        <v>229282.35372851233</v>
      </c>
      <c r="K47" s="48"/>
      <c r="L47" s="48"/>
    </row>
    <row r="48" spans="1:12" ht="12.75" hidden="1">
      <c r="A48" s="51">
        <f t="shared" si="4"/>
        <v>30</v>
      </c>
      <c r="B48" s="52">
        <f t="shared" si="0"/>
        <v>42217</v>
      </c>
      <c r="C48" s="55">
        <f t="shared" si="7"/>
        <v>229282.35372851233</v>
      </c>
      <c r="D48" s="55">
        <f t="shared" si="8"/>
        <v>1514.9508232485202</v>
      </c>
      <c r="E48" s="55"/>
      <c r="F48" s="56">
        <f t="shared" si="1"/>
        <v>0</v>
      </c>
      <c r="G48" s="55">
        <f t="shared" si="2"/>
        <v>1514.9508232485202</v>
      </c>
      <c r="H48" s="55">
        <f t="shared" si="5"/>
        <v>750.6763108201459</v>
      </c>
      <c r="I48" s="55">
        <f t="shared" si="6"/>
        <v>764.2745124283744</v>
      </c>
      <c r="J48" s="55">
        <f t="shared" si="3"/>
        <v>228531.67741769218</v>
      </c>
      <c r="K48" s="48"/>
      <c r="L48" s="48"/>
    </row>
    <row r="49" spans="1:12" ht="12.75" hidden="1">
      <c r="A49" s="51">
        <f t="shared" si="4"/>
        <v>31</v>
      </c>
      <c r="B49" s="52">
        <f t="shared" si="0"/>
        <v>42248</v>
      </c>
      <c r="C49" s="55">
        <f t="shared" si="7"/>
        <v>228531.67741769218</v>
      </c>
      <c r="D49" s="55">
        <f t="shared" si="8"/>
        <v>1514.9508232485202</v>
      </c>
      <c r="E49" s="55"/>
      <c r="F49" s="56">
        <f t="shared" si="1"/>
        <v>0</v>
      </c>
      <c r="G49" s="55">
        <f t="shared" si="2"/>
        <v>1514.9508232485202</v>
      </c>
      <c r="H49" s="55">
        <f t="shared" si="5"/>
        <v>753.1785651895464</v>
      </c>
      <c r="I49" s="55">
        <f t="shared" si="6"/>
        <v>761.7722580589739</v>
      </c>
      <c r="J49" s="55">
        <f t="shared" si="3"/>
        <v>227778.49885250264</v>
      </c>
      <c r="K49" s="48"/>
      <c r="L49" s="48"/>
    </row>
    <row r="50" spans="1:12" ht="12.75" hidden="1">
      <c r="A50" s="51">
        <f t="shared" si="4"/>
        <v>32</v>
      </c>
      <c r="B50" s="52">
        <f t="shared" si="0"/>
        <v>42278</v>
      </c>
      <c r="C50" s="55">
        <f t="shared" si="7"/>
        <v>227778.49885250264</v>
      </c>
      <c r="D50" s="55">
        <f t="shared" si="8"/>
        <v>1514.9508232485202</v>
      </c>
      <c r="E50" s="55"/>
      <c r="F50" s="56">
        <f t="shared" si="1"/>
        <v>0</v>
      </c>
      <c r="G50" s="55">
        <f t="shared" si="2"/>
        <v>1514.9508232485202</v>
      </c>
      <c r="H50" s="55">
        <f t="shared" si="5"/>
        <v>755.6891604068447</v>
      </c>
      <c r="I50" s="55">
        <f t="shared" si="6"/>
        <v>759.2616628416755</v>
      </c>
      <c r="J50" s="55">
        <f t="shared" si="3"/>
        <v>227022.8096920958</v>
      </c>
      <c r="K50" s="48"/>
      <c r="L50" s="48"/>
    </row>
    <row r="51" spans="1:12" ht="12.75" hidden="1">
      <c r="A51" s="51">
        <f t="shared" si="4"/>
        <v>33</v>
      </c>
      <c r="B51" s="52">
        <f t="shared" si="0"/>
        <v>42309</v>
      </c>
      <c r="C51" s="55">
        <f t="shared" si="7"/>
        <v>227022.8096920958</v>
      </c>
      <c r="D51" s="55">
        <f t="shared" si="8"/>
        <v>1514.9508232485202</v>
      </c>
      <c r="E51" s="55"/>
      <c r="F51" s="56">
        <f t="shared" si="1"/>
        <v>0</v>
      </c>
      <c r="G51" s="55">
        <f t="shared" si="2"/>
        <v>1514.9508232485202</v>
      </c>
      <c r="H51" s="55">
        <f t="shared" si="5"/>
        <v>758.2081242748676</v>
      </c>
      <c r="I51" s="55">
        <f t="shared" si="6"/>
        <v>756.7426989736526</v>
      </c>
      <c r="J51" s="55">
        <f t="shared" si="3"/>
        <v>226264.60156782094</v>
      </c>
      <c r="K51" s="48"/>
      <c r="L51" s="48"/>
    </row>
    <row r="52" spans="1:12" ht="12.75" hidden="1">
      <c r="A52" s="51">
        <f t="shared" si="4"/>
        <v>34</v>
      </c>
      <c r="B52" s="52">
        <f t="shared" si="0"/>
        <v>42339</v>
      </c>
      <c r="C52" s="55">
        <f t="shared" si="7"/>
        <v>226264.60156782094</v>
      </c>
      <c r="D52" s="55">
        <f t="shared" si="8"/>
        <v>1514.9508232485202</v>
      </c>
      <c r="E52" s="55"/>
      <c r="F52" s="56">
        <f t="shared" si="1"/>
        <v>0</v>
      </c>
      <c r="G52" s="55">
        <f t="shared" si="2"/>
        <v>1514.9508232485202</v>
      </c>
      <c r="H52" s="55">
        <f t="shared" si="5"/>
        <v>760.735484689117</v>
      </c>
      <c r="I52" s="55">
        <f t="shared" si="6"/>
        <v>754.2153385594032</v>
      </c>
      <c r="J52" s="55">
        <f t="shared" si="3"/>
        <v>225503.8660831318</v>
      </c>
      <c r="K52" s="48"/>
      <c r="L52" s="48"/>
    </row>
    <row r="53" spans="1:12" ht="12.75" hidden="1">
      <c r="A53" s="51">
        <f t="shared" si="4"/>
        <v>35</v>
      </c>
      <c r="B53" s="52">
        <f t="shared" si="0"/>
        <v>42370</v>
      </c>
      <c r="C53" s="55">
        <f t="shared" si="7"/>
        <v>225503.8660831318</v>
      </c>
      <c r="D53" s="55">
        <f t="shared" si="8"/>
        <v>1514.9508232485202</v>
      </c>
      <c r="E53" s="55"/>
      <c r="F53" s="56">
        <f t="shared" si="1"/>
        <v>0</v>
      </c>
      <c r="G53" s="55">
        <f t="shared" si="2"/>
        <v>1514.9508232485202</v>
      </c>
      <c r="H53" s="55">
        <f t="shared" si="5"/>
        <v>763.2712696380808</v>
      </c>
      <c r="I53" s="55">
        <f t="shared" si="6"/>
        <v>751.6795536104395</v>
      </c>
      <c r="J53" s="55">
        <f t="shared" si="3"/>
        <v>224740.59481349372</v>
      </c>
      <c r="K53" s="48"/>
      <c r="L53" s="48"/>
    </row>
    <row r="54" spans="1:12" ht="12.75" hidden="1">
      <c r="A54" s="51">
        <f t="shared" si="4"/>
        <v>36</v>
      </c>
      <c r="B54" s="52">
        <f t="shared" si="0"/>
        <v>42401</v>
      </c>
      <c r="C54" s="55">
        <f t="shared" si="7"/>
        <v>224740.59481349372</v>
      </c>
      <c r="D54" s="55">
        <f t="shared" si="8"/>
        <v>1514.9508232485202</v>
      </c>
      <c r="E54" s="55"/>
      <c r="F54" s="56">
        <f t="shared" si="1"/>
        <v>0</v>
      </c>
      <c r="G54" s="55">
        <f t="shared" si="2"/>
        <v>1514.9508232485202</v>
      </c>
      <c r="H54" s="55">
        <f t="shared" si="5"/>
        <v>765.8155072035412</v>
      </c>
      <c r="I54" s="55">
        <f t="shared" si="6"/>
        <v>749.135316044979</v>
      </c>
      <c r="J54" s="55">
        <f t="shared" si="3"/>
        <v>223974.77930629018</v>
      </c>
      <c r="K54" s="48"/>
      <c r="L54" s="48"/>
    </row>
    <row r="55" spans="1:12" ht="12.75" hidden="1">
      <c r="A55" s="51">
        <f t="shared" si="4"/>
        <v>37</v>
      </c>
      <c r="B55" s="52">
        <f t="shared" si="0"/>
        <v>42430</v>
      </c>
      <c r="C55" s="55">
        <f t="shared" si="7"/>
        <v>223974.77930629018</v>
      </c>
      <c r="D55" s="55">
        <f t="shared" si="8"/>
        <v>1514.9508232485202</v>
      </c>
      <c r="E55" s="55"/>
      <c r="F55" s="56">
        <f t="shared" si="1"/>
        <v>0</v>
      </c>
      <c r="G55" s="55">
        <f t="shared" si="2"/>
        <v>1514.9508232485202</v>
      </c>
      <c r="H55" s="55">
        <f t="shared" si="5"/>
        <v>768.3682255608862</v>
      </c>
      <c r="I55" s="55">
        <f t="shared" si="6"/>
        <v>746.582597687634</v>
      </c>
      <c r="J55" s="55">
        <f t="shared" si="3"/>
        <v>223206.4110807293</v>
      </c>
      <c r="K55" s="48"/>
      <c r="L55" s="48"/>
    </row>
    <row r="56" spans="1:12" ht="12.75" hidden="1">
      <c r="A56" s="51">
        <f t="shared" si="4"/>
        <v>38</v>
      </c>
      <c r="B56" s="52">
        <f t="shared" si="0"/>
        <v>42461</v>
      </c>
      <c r="C56" s="55">
        <f t="shared" si="7"/>
        <v>223206.4110807293</v>
      </c>
      <c r="D56" s="55">
        <f t="shared" si="8"/>
        <v>1514.9508232485202</v>
      </c>
      <c r="E56" s="55"/>
      <c r="F56" s="56">
        <f t="shared" si="1"/>
        <v>0</v>
      </c>
      <c r="G56" s="55">
        <f t="shared" si="2"/>
        <v>1514.9508232485202</v>
      </c>
      <c r="H56" s="55">
        <f t="shared" si="5"/>
        <v>770.9294529794225</v>
      </c>
      <c r="I56" s="55">
        <f t="shared" si="6"/>
        <v>744.0213702690977</v>
      </c>
      <c r="J56" s="55">
        <f t="shared" si="3"/>
        <v>222435.4816277499</v>
      </c>
      <c r="K56" s="48"/>
      <c r="L56" s="48"/>
    </row>
    <row r="57" spans="1:12" ht="12.75" hidden="1">
      <c r="A57" s="51">
        <f t="shared" si="4"/>
        <v>39</v>
      </c>
      <c r="B57" s="52">
        <f t="shared" si="0"/>
        <v>42491</v>
      </c>
      <c r="C57" s="55">
        <f t="shared" si="7"/>
        <v>222435.4816277499</v>
      </c>
      <c r="D57" s="55">
        <f t="shared" si="8"/>
        <v>1514.9508232485202</v>
      </c>
      <c r="E57" s="55"/>
      <c r="F57" s="56">
        <f t="shared" si="1"/>
        <v>0</v>
      </c>
      <c r="G57" s="55">
        <f t="shared" si="2"/>
        <v>1514.9508232485202</v>
      </c>
      <c r="H57" s="55">
        <f t="shared" si="5"/>
        <v>773.4992178226872</v>
      </c>
      <c r="I57" s="55">
        <f t="shared" si="6"/>
        <v>741.451605425833</v>
      </c>
      <c r="J57" s="55">
        <f t="shared" si="3"/>
        <v>221661.9824099272</v>
      </c>
      <c r="K57" s="48"/>
      <c r="L57" s="48"/>
    </row>
    <row r="58" spans="1:12" ht="12.75" hidden="1">
      <c r="A58" s="51">
        <f t="shared" si="4"/>
        <v>40</v>
      </c>
      <c r="B58" s="52">
        <f t="shared" si="0"/>
        <v>42522</v>
      </c>
      <c r="C58" s="55">
        <f t="shared" si="7"/>
        <v>221661.9824099272</v>
      </c>
      <c r="D58" s="55">
        <f t="shared" si="8"/>
        <v>1514.9508232485202</v>
      </c>
      <c r="E58" s="55"/>
      <c r="F58" s="56">
        <f t="shared" si="1"/>
        <v>0</v>
      </c>
      <c r="G58" s="55">
        <f t="shared" si="2"/>
        <v>1514.9508232485202</v>
      </c>
      <c r="H58" s="55">
        <f t="shared" si="5"/>
        <v>776.0775485487628</v>
      </c>
      <c r="I58" s="55">
        <f t="shared" si="6"/>
        <v>738.8732746997574</v>
      </c>
      <c r="J58" s="55">
        <f t="shared" si="3"/>
        <v>220885.90486137845</v>
      </c>
      <c r="K58" s="48"/>
      <c r="L58" s="48"/>
    </row>
    <row r="59" spans="1:12" ht="12.75" hidden="1">
      <c r="A59" s="51">
        <f t="shared" si="4"/>
        <v>41</v>
      </c>
      <c r="B59" s="52">
        <f t="shared" si="0"/>
        <v>42552</v>
      </c>
      <c r="C59" s="55">
        <f t="shared" si="7"/>
        <v>220885.90486137845</v>
      </c>
      <c r="D59" s="55">
        <f t="shared" si="8"/>
        <v>1514.9508232485202</v>
      </c>
      <c r="E59" s="55"/>
      <c r="F59" s="56">
        <f t="shared" si="1"/>
        <v>0</v>
      </c>
      <c r="G59" s="55">
        <f t="shared" si="2"/>
        <v>1514.9508232485202</v>
      </c>
      <c r="H59" s="55">
        <f t="shared" si="5"/>
        <v>778.664473710592</v>
      </c>
      <c r="I59" s="55">
        <f t="shared" si="6"/>
        <v>736.2863495379282</v>
      </c>
      <c r="J59" s="55">
        <f t="shared" si="3"/>
        <v>220107.24038766787</v>
      </c>
      <c r="K59" s="48"/>
      <c r="L59" s="48"/>
    </row>
    <row r="60" spans="1:12" ht="12.75" hidden="1">
      <c r="A60" s="51">
        <f t="shared" si="4"/>
        <v>42</v>
      </c>
      <c r="B60" s="52">
        <f t="shared" si="0"/>
        <v>42583</v>
      </c>
      <c r="C60" s="55">
        <f t="shared" si="7"/>
        <v>220107.24038766787</v>
      </c>
      <c r="D60" s="55">
        <f t="shared" si="8"/>
        <v>1514.9508232485202</v>
      </c>
      <c r="E60" s="55"/>
      <c r="F60" s="56">
        <f t="shared" si="1"/>
        <v>0</v>
      </c>
      <c r="G60" s="55">
        <f t="shared" si="2"/>
        <v>1514.9508232485202</v>
      </c>
      <c r="H60" s="55">
        <f t="shared" si="5"/>
        <v>781.2600219562939</v>
      </c>
      <c r="I60" s="55">
        <f t="shared" si="6"/>
        <v>733.6908012922263</v>
      </c>
      <c r="J60" s="55">
        <f t="shared" si="3"/>
        <v>219325.98036571158</v>
      </c>
      <c r="K60" s="48"/>
      <c r="L60" s="48"/>
    </row>
    <row r="61" spans="1:12" ht="12.75" hidden="1">
      <c r="A61" s="51">
        <f t="shared" si="4"/>
        <v>43</v>
      </c>
      <c r="B61" s="52">
        <f t="shared" si="0"/>
        <v>42614</v>
      </c>
      <c r="C61" s="55">
        <f t="shared" si="7"/>
        <v>219325.98036571158</v>
      </c>
      <c r="D61" s="55">
        <f t="shared" si="8"/>
        <v>1514.9508232485202</v>
      </c>
      <c r="E61" s="55"/>
      <c r="F61" s="56">
        <f t="shared" si="1"/>
        <v>0</v>
      </c>
      <c r="G61" s="55">
        <f t="shared" si="2"/>
        <v>1514.9508232485202</v>
      </c>
      <c r="H61" s="55">
        <f t="shared" si="5"/>
        <v>783.8642220294817</v>
      </c>
      <c r="I61" s="55">
        <f t="shared" si="6"/>
        <v>731.0866012190386</v>
      </c>
      <c r="J61" s="55">
        <f t="shared" si="3"/>
        <v>218542.1161436821</v>
      </c>
      <c r="K61" s="48"/>
      <c r="L61" s="48"/>
    </row>
    <row r="62" spans="1:12" ht="12.75" hidden="1">
      <c r="A62" s="51">
        <f t="shared" si="4"/>
        <v>44</v>
      </c>
      <c r="B62" s="52">
        <f t="shared" si="0"/>
        <v>42644</v>
      </c>
      <c r="C62" s="55">
        <f t="shared" si="7"/>
        <v>218542.1161436821</v>
      </c>
      <c r="D62" s="55">
        <f t="shared" si="8"/>
        <v>1514.9508232485202</v>
      </c>
      <c r="E62" s="55"/>
      <c r="F62" s="56">
        <f t="shared" si="1"/>
        <v>0</v>
      </c>
      <c r="G62" s="55">
        <f t="shared" si="2"/>
        <v>1514.9508232485202</v>
      </c>
      <c r="H62" s="55">
        <f t="shared" si="5"/>
        <v>786.4771027695799</v>
      </c>
      <c r="I62" s="55">
        <f t="shared" si="6"/>
        <v>728.4737204789403</v>
      </c>
      <c r="J62" s="55">
        <f t="shared" si="3"/>
        <v>217755.63904091253</v>
      </c>
      <c r="K62" s="48"/>
      <c r="L62" s="48"/>
    </row>
    <row r="63" spans="1:12" ht="12.75" hidden="1">
      <c r="A63" s="51">
        <f t="shared" si="4"/>
        <v>45</v>
      </c>
      <c r="B63" s="52">
        <f t="shared" si="0"/>
        <v>42675</v>
      </c>
      <c r="C63" s="55">
        <f t="shared" si="7"/>
        <v>217755.63904091253</v>
      </c>
      <c r="D63" s="55">
        <f t="shared" si="8"/>
        <v>1514.9508232485202</v>
      </c>
      <c r="E63" s="55"/>
      <c r="F63" s="56">
        <f t="shared" si="1"/>
        <v>0</v>
      </c>
      <c r="G63" s="55">
        <f t="shared" si="2"/>
        <v>1514.9508232485202</v>
      </c>
      <c r="H63" s="55">
        <f t="shared" si="5"/>
        <v>789.098693112145</v>
      </c>
      <c r="I63" s="55">
        <f t="shared" si="6"/>
        <v>725.8521301363752</v>
      </c>
      <c r="J63" s="55">
        <f t="shared" si="3"/>
        <v>216966.5403478004</v>
      </c>
      <c r="K63" s="48"/>
      <c r="L63" s="48"/>
    </row>
    <row r="64" spans="1:12" ht="12.75" hidden="1">
      <c r="A64" s="51">
        <f t="shared" si="4"/>
        <v>46</v>
      </c>
      <c r="B64" s="52">
        <f t="shared" si="0"/>
        <v>42705</v>
      </c>
      <c r="C64" s="55">
        <f t="shared" si="7"/>
        <v>216966.5403478004</v>
      </c>
      <c r="D64" s="55">
        <f t="shared" si="8"/>
        <v>1514.9508232485202</v>
      </c>
      <c r="E64" s="55"/>
      <c r="F64" s="56">
        <f t="shared" si="1"/>
        <v>0</v>
      </c>
      <c r="G64" s="55">
        <f t="shared" si="2"/>
        <v>1514.9508232485202</v>
      </c>
      <c r="H64" s="55">
        <f t="shared" si="5"/>
        <v>791.7290220891856</v>
      </c>
      <c r="I64" s="55">
        <f t="shared" si="6"/>
        <v>723.2218011593346</v>
      </c>
      <c r="J64" s="55">
        <f t="shared" si="3"/>
        <v>216174.8113257112</v>
      </c>
      <c r="K64" s="48"/>
      <c r="L64" s="48"/>
    </row>
    <row r="65" spans="1:12" ht="12.75" hidden="1">
      <c r="A65" s="51">
        <f t="shared" si="4"/>
        <v>47</v>
      </c>
      <c r="B65" s="52">
        <f t="shared" si="0"/>
        <v>42736</v>
      </c>
      <c r="C65" s="55">
        <f t="shared" si="7"/>
        <v>216174.8113257112</v>
      </c>
      <c r="D65" s="55">
        <f t="shared" si="8"/>
        <v>1514.9508232485202</v>
      </c>
      <c r="E65" s="55"/>
      <c r="F65" s="56">
        <f t="shared" si="1"/>
        <v>0</v>
      </c>
      <c r="G65" s="55">
        <f t="shared" si="2"/>
        <v>1514.9508232485202</v>
      </c>
      <c r="H65" s="55">
        <f t="shared" si="5"/>
        <v>794.3681188294829</v>
      </c>
      <c r="I65" s="55">
        <f t="shared" si="6"/>
        <v>720.5827044190373</v>
      </c>
      <c r="J65" s="55">
        <f t="shared" si="3"/>
        <v>215380.44320688173</v>
      </c>
      <c r="K65" s="48"/>
      <c r="L65" s="48"/>
    </row>
    <row r="66" spans="1:12" ht="12.75" hidden="1">
      <c r="A66" s="51">
        <f t="shared" si="4"/>
        <v>48</v>
      </c>
      <c r="B66" s="52">
        <f t="shared" si="0"/>
        <v>42767</v>
      </c>
      <c r="C66" s="55">
        <f t="shared" si="7"/>
        <v>215380.44320688173</v>
      </c>
      <c r="D66" s="55">
        <f t="shared" si="8"/>
        <v>1514.9508232485202</v>
      </c>
      <c r="E66" s="55"/>
      <c r="F66" s="56">
        <f t="shared" si="1"/>
        <v>0</v>
      </c>
      <c r="G66" s="55">
        <f t="shared" si="2"/>
        <v>1514.9508232485202</v>
      </c>
      <c r="H66" s="55">
        <f t="shared" si="5"/>
        <v>797.0160125589144</v>
      </c>
      <c r="I66" s="55">
        <f t="shared" si="6"/>
        <v>717.9348106896058</v>
      </c>
      <c r="J66" s="55">
        <f t="shared" si="3"/>
        <v>214583.4271943228</v>
      </c>
      <c r="K66" s="48"/>
      <c r="L66" s="48"/>
    </row>
    <row r="67" spans="1:12" ht="12.75" hidden="1">
      <c r="A67" s="51">
        <f t="shared" si="4"/>
        <v>49</v>
      </c>
      <c r="B67" s="52">
        <f t="shared" si="0"/>
        <v>42795</v>
      </c>
      <c r="C67" s="55">
        <f t="shared" si="7"/>
        <v>214583.4271943228</v>
      </c>
      <c r="D67" s="55">
        <f t="shared" si="8"/>
        <v>1514.9508232485202</v>
      </c>
      <c r="E67" s="55"/>
      <c r="F67" s="56">
        <f t="shared" si="1"/>
        <v>0</v>
      </c>
      <c r="G67" s="55">
        <f t="shared" si="2"/>
        <v>1514.9508232485202</v>
      </c>
      <c r="H67" s="55">
        <f t="shared" si="5"/>
        <v>799.6727326007775</v>
      </c>
      <c r="I67" s="55">
        <f t="shared" si="6"/>
        <v>715.2780906477427</v>
      </c>
      <c r="J67" s="55">
        <f t="shared" si="3"/>
        <v>213783.75446172204</v>
      </c>
      <c r="K67" s="48"/>
      <c r="L67" s="48"/>
    </row>
    <row r="68" spans="1:12" ht="12.75" hidden="1">
      <c r="A68" s="51">
        <f t="shared" si="4"/>
        <v>50</v>
      </c>
      <c r="B68" s="52">
        <f t="shared" si="0"/>
        <v>42826</v>
      </c>
      <c r="C68" s="55">
        <f t="shared" si="7"/>
        <v>213783.75446172204</v>
      </c>
      <c r="D68" s="55">
        <f t="shared" si="8"/>
        <v>1514.9508232485202</v>
      </c>
      <c r="E68" s="55"/>
      <c r="F68" s="56">
        <f t="shared" si="1"/>
        <v>0</v>
      </c>
      <c r="G68" s="55">
        <f t="shared" si="2"/>
        <v>1514.9508232485202</v>
      </c>
      <c r="H68" s="55">
        <f t="shared" si="5"/>
        <v>802.3383083761134</v>
      </c>
      <c r="I68" s="55">
        <f t="shared" si="6"/>
        <v>712.6125148724068</v>
      </c>
      <c r="J68" s="55">
        <f t="shared" si="3"/>
        <v>212981.41615334593</v>
      </c>
      <c r="K68" s="48"/>
      <c r="L68" s="48"/>
    </row>
    <row r="69" spans="1:12" ht="12.75" hidden="1">
      <c r="A69" s="51">
        <f t="shared" si="4"/>
        <v>51</v>
      </c>
      <c r="B69" s="52">
        <f t="shared" si="0"/>
        <v>42856</v>
      </c>
      <c r="C69" s="55">
        <f t="shared" si="7"/>
        <v>212981.41615334593</v>
      </c>
      <c r="D69" s="55">
        <f t="shared" si="8"/>
        <v>1514.9508232485202</v>
      </c>
      <c r="E69" s="55"/>
      <c r="F69" s="56">
        <f t="shared" si="1"/>
        <v>0</v>
      </c>
      <c r="G69" s="55">
        <f t="shared" si="2"/>
        <v>1514.9508232485202</v>
      </c>
      <c r="H69" s="55">
        <f t="shared" si="5"/>
        <v>805.0127694040337</v>
      </c>
      <c r="I69" s="55">
        <f t="shared" si="6"/>
        <v>709.9380538444865</v>
      </c>
      <c r="J69" s="55">
        <f t="shared" si="3"/>
        <v>212176.40338394188</v>
      </c>
      <c r="K69" s="48"/>
      <c r="L69" s="48"/>
    </row>
    <row r="70" spans="1:12" ht="12.75" hidden="1">
      <c r="A70" s="51">
        <f t="shared" si="4"/>
        <v>52</v>
      </c>
      <c r="B70" s="52">
        <f t="shared" si="0"/>
        <v>42887</v>
      </c>
      <c r="C70" s="55">
        <f t="shared" si="7"/>
        <v>212176.40338394188</v>
      </c>
      <c r="D70" s="55">
        <f t="shared" si="8"/>
        <v>1514.9508232485202</v>
      </c>
      <c r="E70" s="55"/>
      <c r="F70" s="56">
        <f t="shared" si="1"/>
        <v>0</v>
      </c>
      <c r="G70" s="55">
        <f t="shared" si="2"/>
        <v>1514.9508232485202</v>
      </c>
      <c r="H70" s="55">
        <f t="shared" si="5"/>
        <v>807.6961453020473</v>
      </c>
      <c r="I70" s="55">
        <f t="shared" si="6"/>
        <v>707.254677946473</v>
      </c>
      <c r="J70" s="55">
        <f t="shared" si="3"/>
        <v>211368.70723863985</v>
      </c>
      <c r="K70" s="48"/>
      <c r="L70" s="48"/>
    </row>
    <row r="71" spans="1:12" ht="12.75" hidden="1">
      <c r="A71" s="51">
        <f t="shared" si="4"/>
        <v>53</v>
      </c>
      <c r="B71" s="52">
        <f t="shared" si="0"/>
        <v>42917</v>
      </c>
      <c r="C71" s="55">
        <f t="shared" si="7"/>
        <v>211368.70723863985</v>
      </c>
      <c r="D71" s="55">
        <f t="shared" si="8"/>
        <v>1514.9508232485202</v>
      </c>
      <c r="E71" s="55"/>
      <c r="F71" s="56">
        <f t="shared" si="1"/>
        <v>0</v>
      </c>
      <c r="G71" s="55">
        <f t="shared" si="2"/>
        <v>1514.9508232485202</v>
      </c>
      <c r="H71" s="55">
        <f t="shared" si="5"/>
        <v>810.3884657863874</v>
      </c>
      <c r="I71" s="55">
        <f t="shared" si="6"/>
        <v>704.5623574621328</v>
      </c>
      <c r="J71" s="55">
        <f t="shared" si="3"/>
        <v>210558.31877285347</v>
      </c>
      <c r="K71" s="48"/>
      <c r="L71" s="48"/>
    </row>
    <row r="72" spans="1:12" ht="12.75" hidden="1">
      <c r="A72" s="51">
        <f t="shared" si="4"/>
        <v>54</v>
      </c>
      <c r="B72" s="52">
        <f t="shared" si="0"/>
        <v>42948</v>
      </c>
      <c r="C72" s="55">
        <f t="shared" si="7"/>
        <v>210558.31877285347</v>
      </c>
      <c r="D72" s="55">
        <f t="shared" si="8"/>
        <v>1514.9508232485202</v>
      </c>
      <c r="E72" s="55"/>
      <c r="F72" s="56">
        <f t="shared" si="1"/>
        <v>0</v>
      </c>
      <c r="G72" s="55">
        <f t="shared" si="2"/>
        <v>1514.9508232485202</v>
      </c>
      <c r="H72" s="55">
        <f t="shared" si="5"/>
        <v>813.0897606723421</v>
      </c>
      <c r="I72" s="55">
        <f t="shared" si="6"/>
        <v>701.8610625761781</v>
      </c>
      <c r="J72" s="55">
        <f t="shared" si="3"/>
        <v>209745.22901218114</v>
      </c>
      <c r="K72" s="48"/>
      <c r="L72" s="48"/>
    </row>
    <row r="73" spans="1:12" ht="12.75" hidden="1">
      <c r="A73" s="51">
        <f t="shared" si="4"/>
        <v>55</v>
      </c>
      <c r="B73" s="52">
        <f t="shared" si="0"/>
        <v>42979</v>
      </c>
      <c r="C73" s="55">
        <f t="shared" si="7"/>
        <v>209745.22901218114</v>
      </c>
      <c r="D73" s="55">
        <f t="shared" si="8"/>
        <v>1514.9508232485202</v>
      </c>
      <c r="E73" s="55"/>
      <c r="F73" s="56">
        <f t="shared" si="1"/>
        <v>0</v>
      </c>
      <c r="G73" s="55">
        <f t="shared" si="2"/>
        <v>1514.9508232485202</v>
      </c>
      <c r="H73" s="55">
        <f t="shared" si="5"/>
        <v>815.8000598745831</v>
      </c>
      <c r="I73" s="55">
        <f t="shared" si="6"/>
        <v>699.1507633739371</v>
      </c>
      <c r="J73" s="55">
        <f t="shared" si="3"/>
        <v>208929.42895230657</v>
      </c>
      <c r="K73" s="48"/>
      <c r="L73" s="48"/>
    </row>
    <row r="74" spans="1:12" ht="12.75" hidden="1">
      <c r="A74" s="51">
        <f t="shared" si="4"/>
        <v>56</v>
      </c>
      <c r="B74" s="52">
        <f t="shared" si="0"/>
        <v>43009</v>
      </c>
      <c r="C74" s="55">
        <f t="shared" si="7"/>
        <v>208929.42895230657</v>
      </c>
      <c r="D74" s="55">
        <f t="shared" si="8"/>
        <v>1514.9508232485202</v>
      </c>
      <c r="E74" s="55"/>
      <c r="F74" s="56">
        <f t="shared" si="1"/>
        <v>0</v>
      </c>
      <c r="G74" s="55">
        <f t="shared" si="2"/>
        <v>1514.9508232485202</v>
      </c>
      <c r="H74" s="55">
        <f t="shared" si="5"/>
        <v>818.5193934074983</v>
      </c>
      <c r="I74" s="55">
        <f t="shared" si="6"/>
        <v>696.4314298410219</v>
      </c>
      <c r="J74" s="55">
        <f t="shared" si="3"/>
        <v>208110.90955889906</v>
      </c>
      <c r="K74" s="48"/>
      <c r="L74" s="48"/>
    </row>
    <row r="75" spans="1:12" ht="12.75" hidden="1">
      <c r="A75" s="51">
        <f t="shared" si="4"/>
        <v>57</v>
      </c>
      <c r="B75" s="52">
        <f t="shared" si="0"/>
        <v>43040</v>
      </c>
      <c r="C75" s="55">
        <f t="shared" si="7"/>
        <v>208110.90955889906</v>
      </c>
      <c r="D75" s="55">
        <f t="shared" si="8"/>
        <v>1514.9508232485202</v>
      </c>
      <c r="E75" s="55"/>
      <c r="F75" s="56">
        <f t="shared" si="1"/>
        <v>0</v>
      </c>
      <c r="G75" s="55">
        <f t="shared" si="2"/>
        <v>1514.9508232485202</v>
      </c>
      <c r="H75" s="55">
        <f t="shared" si="5"/>
        <v>821.2477913855233</v>
      </c>
      <c r="I75" s="55">
        <f t="shared" si="6"/>
        <v>693.7030318629969</v>
      </c>
      <c r="J75" s="55">
        <f t="shared" si="3"/>
        <v>207289.66176751355</v>
      </c>
      <c r="K75" s="48"/>
      <c r="L75" s="48"/>
    </row>
    <row r="76" spans="1:12" ht="12.75" hidden="1">
      <c r="A76" s="51">
        <f t="shared" si="4"/>
        <v>58</v>
      </c>
      <c r="B76" s="52">
        <f t="shared" si="0"/>
        <v>43070</v>
      </c>
      <c r="C76" s="55">
        <f t="shared" si="7"/>
        <v>207289.66176751355</v>
      </c>
      <c r="D76" s="55">
        <f t="shared" si="8"/>
        <v>1514.9508232485202</v>
      </c>
      <c r="E76" s="55"/>
      <c r="F76" s="56">
        <f t="shared" si="1"/>
        <v>0</v>
      </c>
      <c r="G76" s="55">
        <f t="shared" si="2"/>
        <v>1514.9508232485202</v>
      </c>
      <c r="H76" s="55">
        <f t="shared" si="5"/>
        <v>823.9852840234751</v>
      </c>
      <c r="I76" s="55">
        <f t="shared" si="6"/>
        <v>690.9655392250452</v>
      </c>
      <c r="J76" s="55">
        <f t="shared" si="3"/>
        <v>206465.67648349007</v>
      </c>
      <c r="K76" s="48"/>
      <c r="L76" s="48"/>
    </row>
    <row r="77" spans="1:12" ht="12.75" hidden="1">
      <c r="A77" s="51">
        <f t="shared" si="4"/>
        <v>59</v>
      </c>
      <c r="B77" s="52">
        <f t="shared" si="0"/>
        <v>43101</v>
      </c>
      <c r="C77" s="55">
        <f t="shared" si="7"/>
        <v>206465.67648349007</v>
      </c>
      <c r="D77" s="55">
        <f t="shared" si="8"/>
        <v>1514.9508232485202</v>
      </c>
      <c r="E77" s="55"/>
      <c r="F77" s="56">
        <f t="shared" si="1"/>
        <v>0</v>
      </c>
      <c r="G77" s="55">
        <f t="shared" si="2"/>
        <v>1514.9508232485202</v>
      </c>
      <c r="H77" s="55">
        <f t="shared" si="5"/>
        <v>826.7319016368867</v>
      </c>
      <c r="I77" s="55">
        <f t="shared" si="6"/>
        <v>688.2189216116335</v>
      </c>
      <c r="J77" s="55">
        <f t="shared" si="3"/>
        <v>205638.94458185317</v>
      </c>
      <c r="K77" s="48"/>
      <c r="L77" s="48"/>
    </row>
    <row r="78" spans="1:12" ht="12.75" hidden="1">
      <c r="A78" s="51">
        <f t="shared" si="4"/>
        <v>60</v>
      </c>
      <c r="B78" s="52">
        <f t="shared" si="0"/>
        <v>43132</v>
      </c>
      <c r="C78" s="55">
        <f t="shared" si="7"/>
        <v>205638.94458185317</v>
      </c>
      <c r="D78" s="55">
        <f t="shared" si="8"/>
        <v>1514.9508232485202</v>
      </c>
      <c r="E78" s="55"/>
      <c r="F78" s="56">
        <f t="shared" si="1"/>
        <v>0</v>
      </c>
      <c r="G78" s="55">
        <f t="shared" si="2"/>
        <v>1514.9508232485202</v>
      </c>
      <c r="H78" s="55">
        <f t="shared" si="5"/>
        <v>829.487674642343</v>
      </c>
      <c r="I78" s="55">
        <f t="shared" si="6"/>
        <v>685.4631486061772</v>
      </c>
      <c r="J78" s="55">
        <f t="shared" si="3"/>
        <v>204809.4569072108</v>
      </c>
      <c r="K78" s="48"/>
      <c r="L78" s="48"/>
    </row>
    <row r="79" spans="1:12" ht="12.75" hidden="1">
      <c r="A79" s="51">
        <f t="shared" si="4"/>
        <v>61</v>
      </c>
      <c r="B79" s="52">
        <f t="shared" si="0"/>
        <v>43160</v>
      </c>
      <c r="C79" s="55">
        <f t="shared" si="7"/>
        <v>204809.4569072108</v>
      </c>
      <c r="D79" s="55">
        <f t="shared" si="8"/>
        <v>1514.9508232485202</v>
      </c>
      <c r="E79" s="55"/>
      <c r="F79" s="56">
        <f t="shared" si="1"/>
        <v>0</v>
      </c>
      <c r="G79" s="55">
        <f t="shared" si="2"/>
        <v>1514.9508232485202</v>
      </c>
      <c r="H79" s="55">
        <f t="shared" si="5"/>
        <v>832.2526335578175</v>
      </c>
      <c r="I79" s="55">
        <f t="shared" si="6"/>
        <v>682.6981896907027</v>
      </c>
      <c r="J79" s="55">
        <f t="shared" si="3"/>
        <v>203977.20427365298</v>
      </c>
      <c r="K79" s="48"/>
      <c r="L79" s="48"/>
    </row>
    <row r="80" spans="1:12" ht="12.75" hidden="1">
      <c r="A80" s="51">
        <f t="shared" si="4"/>
        <v>62</v>
      </c>
      <c r="B80" s="52">
        <f t="shared" si="0"/>
        <v>43191</v>
      </c>
      <c r="C80" s="55">
        <f t="shared" si="7"/>
        <v>203977.20427365298</v>
      </c>
      <c r="D80" s="55">
        <f t="shared" si="8"/>
        <v>1514.9508232485202</v>
      </c>
      <c r="E80" s="55"/>
      <c r="F80" s="56">
        <f t="shared" si="1"/>
        <v>0</v>
      </c>
      <c r="G80" s="55">
        <f t="shared" si="2"/>
        <v>1514.9508232485202</v>
      </c>
      <c r="H80" s="55">
        <f t="shared" si="5"/>
        <v>835.0268090030103</v>
      </c>
      <c r="I80" s="55">
        <f t="shared" si="6"/>
        <v>679.92401424551</v>
      </c>
      <c r="J80" s="55">
        <f t="shared" si="3"/>
        <v>203142.17746464998</v>
      </c>
      <c r="K80" s="48"/>
      <c r="L80" s="48"/>
    </row>
    <row r="81" spans="1:12" ht="12.75" hidden="1">
      <c r="A81" s="51">
        <f t="shared" si="4"/>
        <v>63</v>
      </c>
      <c r="B81" s="52">
        <f t="shared" si="0"/>
        <v>43221</v>
      </c>
      <c r="C81" s="55">
        <f t="shared" si="7"/>
        <v>203142.17746464998</v>
      </c>
      <c r="D81" s="55">
        <f t="shared" si="8"/>
        <v>1514.9508232485202</v>
      </c>
      <c r="E81" s="55"/>
      <c r="F81" s="56">
        <f t="shared" si="1"/>
        <v>0</v>
      </c>
      <c r="G81" s="55">
        <f t="shared" si="2"/>
        <v>1514.9508232485202</v>
      </c>
      <c r="H81" s="55">
        <f t="shared" si="5"/>
        <v>837.8102316996869</v>
      </c>
      <c r="I81" s="55">
        <f t="shared" si="6"/>
        <v>677.1405915488333</v>
      </c>
      <c r="J81" s="55">
        <f t="shared" si="3"/>
        <v>202304.3672329503</v>
      </c>
      <c r="K81" s="48"/>
      <c r="L81" s="48"/>
    </row>
    <row r="82" spans="1:12" ht="12.75" hidden="1">
      <c r="A82" s="51">
        <f t="shared" si="4"/>
        <v>64</v>
      </c>
      <c r="B82" s="52">
        <f t="shared" si="0"/>
        <v>43252</v>
      </c>
      <c r="C82" s="55">
        <f t="shared" si="7"/>
        <v>202304.3672329503</v>
      </c>
      <c r="D82" s="55">
        <f t="shared" si="8"/>
        <v>1514.9508232485202</v>
      </c>
      <c r="E82" s="55"/>
      <c r="F82" s="56">
        <f t="shared" si="1"/>
        <v>0</v>
      </c>
      <c r="G82" s="55">
        <f t="shared" si="2"/>
        <v>1514.9508232485202</v>
      </c>
      <c r="H82" s="55">
        <f t="shared" si="5"/>
        <v>840.6029324720192</v>
      </c>
      <c r="I82" s="55">
        <f t="shared" si="6"/>
        <v>674.347890776501</v>
      </c>
      <c r="J82" s="55">
        <f t="shared" si="3"/>
        <v>201463.76430047827</v>
      </c>
      <c r="K82" s="48"/>
      <c r="L82" s="48"/>
    </row>
    <row r="83" spans="1:12" ht="12.75" hidden="1">
      <c r="A83" s="51">
        <f t="shared" si="4"/>
        <v>65</v>
      </c>
      <c r="B83" s="52">
        <f aca="true" t="shared" si="9" ref="B83:B146">IF(Pay_Num&lt;&gt;"",DATE(YEAR(Loan_Start),MONTH(Loan_Start)+(Pay_Num)*12/Num_Pmt_Per_Year,DAY(Loan_Start)),"")</f>
        <v>43282</v>
      </c>
      <c r="C83" s="55">
        <f t="shared" si="7"/>
        <v>201463.76430047827</v>
      </c>
      <c r="D83" s="55">
        <f t="shared" si="8"/>
        <v>1514.9508232485202</v>
      </c>
      <c r="E83" s="55"/>
      <c r="F83" s="56">
        <f aca="true" t="shared" si="10" ref="F83:F146">IF(AND(Pay_Num&lt;&gt;"",Sched_Pay+Scheduled_Extra_Payments&lt;Beg_Bal),Scheduled_Extra_Payments,IF(AND(Pay_Num&lt;&gt;"",Beg_Bal-Sched_Pay&gt;0),Beg_Bal-Sched_Pay,IF(Pay_Num&lt;&gt;"",0,"")))</f>
        <v>0</v>
      </c>
      <c r="G83" s="55">
        <f aca="true" t="shared" si="11" ref="G83:G146">IF(AND(Pay_Num&lt;&gt;"",Sched_Pay+Extra_Pay&lt;Beg_Bal),Sched_Pay+Extra_Pay,IF(Pay_Num&lt;&gt;"",Beg_Bal,""))</f>
        <v>1514.9508232485202</v>
      </c>
      <c r="H83" s="55">
        <f t="shared" si="5"/>
        <v>843.404942246926</v>
      </c>
      <c r="I83" s="55">
        <f t="shared" si="6"/>
        <v>671.5458810015942</v>
      </c>
      <c r="J83" s="55">
        <f aca="true" t="shared" si="12" ref="J83:J146">IF(AND(Pay_Num&lt;&gt;"",Sched_Pay+Extra_Pay&lt;Beg_Bal),Beg_Bal-Princ,IF(Pay_Num&lt;&gt;"",0,""))</f>
        <v>200620.35935823133</v>
      </c>
      <c r="K83" s="48"/>
      <c r="L83" s="48"/>
    </row>
    <row r="84" spans="1:12" ht="12.75" hidden="1">
      <c r="A84" s="51">
        <f aca="true" t="shared" si="13" ref="A84:A147">IF(Values_Entered,A83+1,"")</f>
        <v>66</v>
      </c>
      <c r="B84" s="52">
        <f t="shared" si="9"/>
        <v>43313</v>
      </c>
      <c r="C84" s="55">
        <f t="shared" si="7"/>
        <v>200620.35935823133</v>
      </c>
      <c r="D84" s="55">
        <f t="shared" si="8"/>
        <v>1514.9508232485202</v>
      </c>
      <c r="E84" s="55"/>
      <c r="F84" s="56">
        <f t="shared" si="10"/>
        <v>0</v>
      </c>
      <c r="G84" s="55">
        <f t="shared" si="11"/>
        <v>1514.9508232485202</v>
      </c>
      <c r="H84" s="55">
        <f aca="true" t="shared" si="14" ref="H84:H147">IF(Pay_Num&lt;&gt;"",Total_Pay-Int,"")</f>
        <v>846.2162920544157</v>
      </c>
      <c r="I84" s="55">
        <f aca="true" t="shared" si="15" ref="I84:I147">IF(Pay_Num&lt;&gt;"",Beg_Bal*Interest_Rate/Num_Pmt_Per_Year,"")</f>
        <v>668.7345311941045</v>
      </c>
      <c r="J84" s="55">
        <f t="shared" si="12"/>
        <v>199774.1430661769</v>
      </c>
      <c r="K84" s="48"/>
      <c r="L84" s="48"/>
    </row>
    <row r="85" spans="1:12" ht="12.75" hidden="1">
      <c r="A85" s="51">
        <f t="shared" si="13"/>
        <v>67</v>
      </c>
      <c r="B85" s="52">
        <f t="shared" si="9"/>
        <v>43344</v>
      </c>
      <c r="C85" s="55">
        <f aca="true" t="shared" si="16" ref="C85:C148">IF(Pay_Num&lt;&gt;"",J84,"")</f>
        <v>199774.1430661769</v>
      </c>
      <c r="D85" s="55">
        <f aca="true" t="shared" si="17" ref="D85:D148">IF(Pay_Num&lt;&gt;"",Scheduled_Monthly_Payment,"")</f>
        <v>1514.9508232485202</v>
      </c>
      <c r="E85" s="55"/>
      <c r="F85" s="56">
        <f t="shared" si="10"/>
        <v>0</v>
      </c>
      <c r="G85" s="55">
        <f t="shared" si="11"/>
        <v>1514.9508232485202</v>
      </c>
      <c r="H85" s="55">
        <f t="shared" si="14"/>
        <v>849.0370130279306</v>
      </c>
      <c r="I85" s="55">
        <f t="shared" si="15"/>
        <v>665.9138102205897</v>
      </c>
      <c r="J85" s="55">
        <f t="shared" si="12"/>
        <v>198925.10605314898</v>
      </c>
      <c r="K85" s="48"/>
      <c r="L85" s="48"/>
    </row>
    <row r="86" spans="1:12" ht="12.75" hidden="1">
      <c r="A86" s="51">
        <f t="shared" si="13"/>
        <v>68</v>
      </c>
      <c r="B86" s="52">
        <f t="shared" si="9"/>
        <v>43374</v>
      </c>
      <c r="C86" s="55">
        <f t="shared" si="16"/>
        <v>198925.10605314898</v>
      </c>
      <c r="D86" s="55">
        <f t="shared" si="17"/>
        <v>1514.9508232485202</v>
      </c>
      <c r="E86" s="55"/>
      <c r="F86" s="56">
        <f t="shared" si="10"/>
        <v>0</v>
      </c>
      <c r="G86" s="55">
        <f t="shared" si="11"/>
        <v>1514.9508232485202</v>
      </c>
      <c r="H86" s="55">
        <f t="shared" si="14"/>
        <v>851.8671364046903</v>
      </c>
      <c r="I86" s="55">
        <f t="shared" si="15"/>
        <v>663.0836868438299</v>
      </c>
      <c r="J86" s="55">
        <f t="shared" si="12"/>
        <v>198073.23891674427</v>
      </c>
      <c r="K86" s="48"/>
      <c r="L86" s="48"/>
    </row>
    <row r="87" spans="1:12" ht="12.75" hidden="1">
      <c r="A87" s="51">
        <f t="shared" si="13"/>
        <v>69</v>
      </c>
      <c r="B87" s="52">
        <f t="shared" si="9"/>
        <v>43405</v>
      </c>
      <c r="C87" s="55">
        <f t="shared" si="16"/>
        <v>198073.23891674427</v>
      </c>
      <c r="D87" s="55">
        <f t="shared" si="17"/>
        <v>1514.9508232485202</v>
      </c>
      <c r="E87" s="55"/>
      <c r="F87" s="56">
        <f t="shared" si="10"/>
        <v>0</v>
      </c>
      <c r="G87" s="55">
        <f t="shared" si="11"/>
        <v>1514.9508232485202</v>
      </c>
      <c r="H87" s="55">
        <f t="shared" si="14"/>
        <v>854.7066935260393</v>
      </c>
      <c r="I87" s="55">
        <f t="shared" si="15"/>
        <v>660.2441297224809</v>
      </c>
      <c r="J87" s="55">
        <f t="shared" si="12"/>
        <v>197218.53222321824</v>
      </c>
      <c r="K87" s="48"/>
      <c r="L87" s="48"/>
    </row>
    <row r="88" spans="1:12" ht="12.75" hidden="1">
      <c r="A88" s="51">
        <f t="shared" si="13"/>
        <v>70</v>
      </c>
      <c r="B88" s="52">
        <f t="shared" si="9"/>
        <v>43435</v>
      </c>
      <c r="C88" s="55">
        <f t="shared" si="16"/>
        <v>197218.53222321824</v>
      </c>
      <c r="D88" s="55">
        <f t="shared" si="17"/>
        <v>1514.9508232485202</v>
      </c>
      <c r="E88" s="55"/>
      <c r="F88" s="56">
        <f t="shared" si="10"/>
        <v>0</v>
      </c>
      <c r="G88" s="55">
        <f t="shared" si="11"/>
        <v>1514.9508232485202</v>
      </c>
      <c r="H88" s="55">
        <f t="shared" si="14"/>
        <v>857.5557158377927</v>
      </c>
      <c r="I88" s="55">
        <f t="shared" si="15"/>
        <v>657.3951074107275</v>
      </c>
      <c r="J88" s="55">
        <f t="shared" si="12"/>
        <v>196360.97650738043</v>
      </c>
      <c r="K88" s="48"/>
      <c r="L88" s="48"/>
    </row>
    <row r="89" spans="1:12" ht="12.75" hidden="1">
      <c r="A89" s="51">
        <f t="shared" si="13"/>
        <v>71</v>
      </c>
      <c r="B89" s="52">
        <f t="shared" si="9"/>
        <v>43466</v>
      </c>
      <c r="C89" s="55">
        <f t="shared" si="16"/>
        <v>196360.97650738043</v>
      </c>
      <c r="D89" s="55">
        <f t="shared" si="17"/>
        <v>1514.9508232485202</v>
      </c>
      <c r="E89" s="55"/>
      <c r="F89" s="56">
        <f t="shared" si="10"/>
        <v>0</v>
      </c>
      <c r="G89" s="55">
        <f t="shared" si="11"/>
        <v>1514.9508232485202</v>
      </c>
      <c r="H89" s="55">
        <f t="shared" si="14"/>
        <v>860.4142348905855</v>
      </c>
      <c r="I89" s="55">
        <f t="shared" si="15"/>
        <v>654.5365883579348</v>
      </c>
      <c r="J89" s="55">
        <f t="shared" si="12"/>
        <v>195500.56227248986</v>
      </c>
      <c r="K89" s="48"/>
      <c r="L89" s="48"/>
    </row>
    <row r="90" spans="1:12" ht="12.75" hidden="1">
      <c r="A90" s="51">
        <f t="shared" si="13"/>
        <v>72</v>
      </c>
      <c r="B90" s="52">
        <f t="shared" si="9"/>
        <v>43497</v>
      </c>
      <c r="C90" s="55">
        <f t="shared" si="16"/>
        <v>195500.56227248986</v>
      </c>
      <c r="D90" s="55">
        <f t="shared" si="17"/>
        <v>1514.9508232485202</v>
      </c>
      <c r="E90" s="55"/>
      <c r="F90" s="56">
        <f t="shared" si="10"/>
        <v>0</v>
      </c>
      <c r="G90" s="55">
        <f t="shared" si="11"/>
        <v>1514.9508232485202</v>
      </c>
      <c r="H90" s="55">
        <f t="shared" si="14"/>
        <v>863.2822823402207</v>
      </c>
      <c r="I90" s="55">
        <f t="shared" si="15"/>
        <v>651.6685409082995</v>
      </c>
      <c r="J90" s="55">
        <f t="shared" si="12"/>
        <v>194637.27999014963</v>
      </c>
      <c r="K90" s="48"/>
      <c r="L90" s="48"/>
    </row>
    <row r="91" spans="1:12" ht="12.75" hidden="1">
      <c r="A91" s="51">
        <f t="shared" si="13"/>
        <v>73</v>
      </c>
      <c r="B91" s="52">
        <f t="shared" si="9"/>
        <v>43525</v>
      </c>
      <c r="C91" s="55">
        <f t="shared" si="16"/>
        <v>194637.27999014963</v>
      </c>
      <c r="D91" s="55">
        <f t="shared" si="17"/>
        <v>1514.9508232485202</v>
      </c>
      <c r="E91" s="55"/>
      <c r="F91" s="56">
        <f t="shared" si="10"/>
        <v>0</v>
      </c>
      <c r="G91" s="55">
        <f t="shared" si="11"/>
        <v>1514.9508232485202</v>
      </c>
      <c r="H91" s="55">
        <f t="shared" si="14"/>
        <v>866.1598899480215</v>
      </c>
      <c r="I91" s="55">
        <f t="shared" si="15"/>
        <v>648.7909333004988</v>
      </c>
      <c r="J91" s="55">
        <f t="shared" si="12"/>
        <v>193771.1201002016</v>
      </c>
      <c r="K91" s="48"/>
      <c r="L91" s="48"/>
    </row>
    <row r="92" spans="1:12" ht="12.75" hidden="1">
      <c r="A92" s="51">
        <f t="shared" si="13"/>
        <v>74</v>
      </c>
      <c r="B92" s="52">
        <f t="shared" si="9"/>
        <v>43556</v>
      </c>
      <c r="C92" s="55">
        <f t="shared" si="16"/>
        <v>193771.1201002016</v>
      </c>
      <c r="D92" s="55">
        <f t="shared" si="17"/>
        <v>1514.9508232485202</v>
      </c>
      <c r="E92" s="55"/>
      <c r="F92" s="56">
        <f t="shared" si="10"/>
        <v>0</v>
      </c>
      <c r="G92" s="55">
        <f t="shared" si="11"/>
        <v>1514.9508232485202</v>
      </c>
      <c r="H92" s="55">
        <f t="shared" si="14"/>
        <v>869.0470895811816</v>
      </c>
      <c r="I92" s="55">
        <f t="shared" si="15"/>
        <v>645.9037336673387</v>
      </c>
      <c r="J92" s="55">
        <f t="shared" si="12"/>
        <v>192902.07301062043</v>
      </c>
      <c r="K92" s="48"/>
      <c r="L92" s="48"/>
    </row>
    <row r="93" spans="1:12" ht="12.75" hidden="1">
      <c r="A93" s="51">
        <f t="shared" si="13"/>
        <v>75</v>
      </c>
      <c r="B93" s="52">
        <f t="shared" si="9"/>
        <v>43586</v>
      </c>
      <c r="C93" s="55">
        <f t="shared" si="16"/>
        <v>192902.07301062043</v>
      </c>
      <c r="D93" s="55">
        <f t="shared" si="17"/>
        <v>1514.9508232485202</v>
      </c>
      <c r="E93" s="55"/>
      <c r="F93" s="56">
        <f t="shared" si="10"/>
        <v>0</v>
      </c>
      <c r="G93" s="55">
        <f t="shared" si="11"/>
        <v>1514.9508232485202</v>
      </c>
      <c r="H93" s="55">
        <f t="shared" si="14"/>
        <v>871.9439132131188</v>
      </c>
      <c r="I93" s="55">
        <f t="shared" si="15"/>
        <v>643.0069100354015</v>
      </c>
      <c r="J93" s="55">
        <f t="shared" si="12"/>
        <v>192030.1290974073</v>
      </c>
      <c r="K93" s="48"/>
      <c r="L93" s="48"/>
    </row>
    <row r="94" spans="1:12" ht="12.75" hidden="1">
      <c r="A94" s="51">
        <f t="shared" si="13"/>
        <v>76</v>
      </c>
      <c r="B94" s="52">
        <f t="shared" si="9"/>
        <v>43617</v>
      </c>
      <c r="C94" s="55">
        <f t="shared" si="16"/>
        <v>192030.1290974073</v>
      </c>
      <c r="D94" s="55">
        <f t="shared" si="17"/>
        <v>1514.9508232485202</v>
      </c>
      <c r="E94" s="55"/>
      <c r="F94" s="56">
        <f t="shared" si="10"/>
        <v>0</v>
      </c>
      <c r="G94" s="55">
        <f t="shared" si="11"/>
        <v>1514.9508232485202</v>
      </c>
      <c r="H94" s="55">
        <f t="shared" si="14"/>
        <v>874.8503929238292</v>
      </c>
      <c r="I94" s="55">
        <f t="shared" si="15"/>
        <v>640.100430324691</v>
      </c>
      <c r="J94" s="55">
        <f t="shared" si="12"/>
        <v>191155.27870448347</v>
      </c>
      <c r="K94" s="48"/>
      <c r="L94" s="48"/>
    </row>
    <row r="95" spans="1:12" ht="12.75" hidden="1">
      <c r="A95" s="51">
        <f t="shared" si="13"/>
        <v>77</v>
      </c>
      <c r="B95" s="52">
        <f t="shared" si="9"/>
        <v>43647</v>
      </c>
      <c r="C95" s="55">
        <f t="shared" si="16"/>
        <v>191155.27870448347</v>
      </c>
      <c r="D95" s="55">
        <f t="shared" si="17"/>
        <v>1514.9508232485202</v>
      </c>
      <c r="E95" s="55"/>
      <c r="F95" s="56">
        <f t="shared" si="10"/>
        <v>0</v>
      </c>
      <c r="G95" s="55">
        <f t="shared" si="11"/>
        <v>1514.9508232485202</v>
      </c>
      <c r="H95" s="55">
        <f t="shared" si="14"/>
        <v>877.766560900242</v>
      </c>
      <c r="I95" s="55">
        <f t="shared" si="15"/>
        <v>637.1842623482783</v>
      </c>
      <c r="J95" s="55">
        <f t="shared" si="12"/>
        <v>190277.51214358324</v>
      </c>
      <c r="K95" s="48"/>
      <c r="L95" s="48"/>
    </row>
    <row r="96" spans="1:12" ht="12.75" hidden="1">
      <c r="A96" s="51">
        <f t="shared" si="13"/>
        <v>78</v>
      </c>
      <c r="B96" s="52">
        <f t="shared" si="9"/>
        <v>43678</v>
      </c>
      <c r="C96" s="55">
        <f t="shared" si="16"/>
        <v>190277.51214358324</v>
      </c>
      <c r="D96" s="55">
        <f t="shared" si="17"/>
        <v>1514.9508232485202</v>
      </c>
      <c r="E96" s="55"/>
      <c r="F96" s="56">
        <f t="shared" si="10"/>
        <v>0</v>
      </c>
      <c r="G96" s="55">
        <f t="shared" si="11"/>
        <v>1514.9508232485202</v>
      </c>
      <c r="H96" s="55">
        <f t="shared" si="14"/>
        <v>880.6924494365761</v>
      </c>
      <c r="I96" s="55">
        <f t="shared" si="15"/>
        <v>634.2583738119441</v>
      </c>
      <c r="J96" s="55">
        <f t="shared" si="12"/>
        <v>189396.81969414666</v>
      </c>
      <c r="K96" s="48"/>
      <c r="L96" s="48"/>
    </row>
    <row r="97" spans="1:12" ht="12.75" hidden="1">
      <c r="A97" s="51">
        <f t="shared" si="13"/>
        <v>79</v>
      </c>
      <c r="B97" s="52">
        <f t="shared" si="9"/>
        <v>43709</v>
      </c>
      <c r="C97" s="55">
        <f t="shared" si="16"/>
        <v>189396.81969414666</v>
      </c>
      <c r="D97" s="55">
        <f t="shared" si="17"/>
        <v>1514.9508232485202</v>
      </c>
      <c r="E97" s="55"/>
      <c r="F97" s="56">
        <f t="shared" si="10"/>
        <v>0</v>
      </c>
      <c r="G97" s="55">
        <f t="shared" si="11"/>
        <v>1514.9508232485202</v>
      </c>
      <c r="H97" s="55">
        <f t="shared" si="14"/>
        <v>883.628090934698</v>
      </c>
      <c r="I97" s="55">
        <f t="shared" si="15"/>
        <v>631.3227323138223</v>
      </c>
      <c r="J97" s="55">
        <f t="shared" si="12"/>
        <v>188513.19160321195</v>
      </c>
      <c r="K97" s="48"/>
      <c r="L97" s="48"/>
    </row>
    <row r="98" spans="1:12" ht="12.75" hidden="1">
      <c r="A98" s="51">
        <f t="shared" si="13"/>
        <v>80</v>
      </c>
      <c r="B98" s="52">
        <f t="shared" si="9"/>
        <v>43739</v>
      </c>
      <c r="C98" s="55">
        <f t="shared" si="16"/>
        <v>188513.19160321195</v>
      </c>
      <c r="D98" s="55">
        <f t="shared" si="17"/>
        <v>1514.9508232485202</v>
      </c>
      <c r="E98" s="55"/>
      <c r="F98" s="56">
        <f t="shared" si="10"/>
        <v>0</v>
      </c>
      <c r="G98" s="55">
        <f t="shared" si="11"/>
        <v>1514.9508232485202</v>
      </c>
      <c r="H98" s="55">
        <f t="shared" si="14"/>
        <v>886.5735179044804</v>
      </c>
      <c r="I98" s="55">
        <f t="shared" si="15"/>
        <v>628.3773053440399</v>
      </c>
      <c r="J98" s="55">
        <f t="shared" si="12"/>
        <v>187626.61808530748</v>
      </c>
      <c r="K98" s="48"/>
      <c r="L98" s="48"/>
    </row>
    <row r="99" spans="1:12" ht="12.75" hidden="1">
      <c r="A99" s="51">
        <f t="shared" si="13"/>
        <v>81</v>
      </c>
      <c r="B99" s="52">
        <f t="shared" si="9"/>
        <v>43770</v>
      </c>
      <c r="C99" s="55">
        <f t="shared" si="16"/>
        <v>187626.61808530748</v>
      </c>
      <c r="D99" s="55">
        <f t="shared" si="17"/>
        <v>1514.9508232485202</v>
      </c>
      <c r="E99" s="55"/>
      <c r="F99" s="56">
        <f t="shared" si="10"/>
        <v>0</v>
      </c>
      <c r="G99" s="55">
        <f t="shared" si="11"/>
        <v>1514.9508232485202</v>
      </c>
      <c r="H99" s="55">
        <f t="shared" si="14"/>
        <v>889.528762964162</v>
      </c>
      <c r="I99" s="55">
        <f t="shared" si="15"/>
        <v>625.4220602843583</v>
      </c>
      <c r="J99" s="55">
        <f t="shared" si="12"/>
        <v>186737.08932234332</v>
      </c>
      <c r="K99" s="48"/>
      <c r="L99" s="48"/>
    </row>
    <row r="100" spans="1:12" ht="12.75" hidden="1">
      <c r="A100" s="51">
        <f t="shared" si="13"/>
        <v>82</v>
      </c>
      <c r="B100" s="52">
        <f t="shared" si="9"/>
        <v>43800</v>
      </c>
      <c r="C100" s="55">
        <f t="shared" si="16"/>
        <v>186737.08932234332</v>
      </c>
      <c r="D100" s="55">
        <f t="shared" si="17"/>
        <v>1514.9508232485202</v>
      </c>
      <c r="E100" s="55"/>
      <c r="F100" s="56">
        <f t="shared" si="10"/>
        <v>0</v>
      </c>
      <c r="G100" s="55">
        <f t="shared" si="11"/>
        <v>1514.9508232485202</v>
      </c>
      <c r="H100" s="55">
        <f t="shared" si="14"/>
        <v>892.4938588407091</v>
      </c>
      <c r="I100" s="55">
        <f t="shared" si="15"/>
        <v>622.4569644078111</v>
      </c>
      <c r="J100" s="55">
        <f t="shared" si="12"/>
        <v>185844.59546350263</v>
      </c>
      <c r="K100" s="48"/>
      <c r="L100" s="48"/>
    </row>
    <row r="101" spans="1:12" ht="12.75" hidden="1">
      <c r="A101" s="51">
        <f t="shared" si="13"/>
        <v>83</v>
      </c>
      <c r="B101" s="52">
        <f t="shared" si="9"/>
        <v>43831</v>
      </c>
      <c r="C101" s="55">
        <f t="shared" si="16"/>
        <v>185844.59546350263</v>
      </c>
      <c r="D101" s="55">
        <f t="shared" si="17"/>
        <v>1514.9508232485202</v>
      </c>
      <c r="E101" s="55"/>
      <c r="F101" s="56">
        <f t="shared" si="10"/>
        <v>0</v>
      </c>
      <c r="G101" s="55">
        <f t="shared" si="11"/>
        <v>1514.9508232485202</v>
      </c>
      <c r="H101" s="55">
        <f t="shared" si="14"/>
        <v>895.4688383701781</v>
      </c>
      <c r="I101" s="55">
        <f t="shared" si="15"/>
        <v>619.4819848783421</v>
      </c>
      <c r="J101" s="55">
        <f t="shared" si="12"/>
        <v>184949.12662513246</v>
      </c>
      <c r="K101" s="48"/>
      <c r="L101" s="48"/>
    </row>
    <row r="102" spans="1:12" ht="12.75" hidden="1">
      <c r="A102" s="51">
        <f t="shared" si="13"/>
        <v>84</v>
      </c>
      <c r="B102" s="52">
        <f t="shared" si="9"/>
        <v>43862</v>
      </c>
      <c r="C102" s="55">
        <f t="shared" si="16"/>
        <v>184949.12662513246</v>
      </c>
      <c r="D102" s="55">
        <f t="shared" si="17"/>
        <v>1514.9508232485202</v>
      </c>
      <c r="E102" s="55"/>
      <c r="F102" s="56">
        <f t="shared" si="10"/>
        <v>0</v>
      </c>
      <c r="G102" s="55">
        <f t="shared" si="11"/>
        <v>1514.9508232485202</v>
      </c>
      <c r="H102" s="55">
        <f t="shared" si="14"/>
        <v>898.4537344980787</v>
      </c>
      <c r="I102" s="55">
        <f t="shared" si="15"/>
        <v>616.4970887504415</v>
      </c>
      <c r="J102" s="55">
        <f t="shared" si="12"/>
        <v>184050.67289063436</v>
      </c>
      <c r="K102" s="48"/>
      <c r="L102" s="48"/>
    </row>
    <row r="103" spans="1:12" ht="12.75" hidden="1">
      <c r="A103" s="51">
        <f t="shared" si="13"/>
        <v>85</v>
      </c>
      <c r="B103" s="52">
        <f t="shared" si="9"/>
        <v>43891</v>
      </c>
      <c r="C103" s="55">
        <f t="shared" si="16"/>
        <v>184050.67289063436</v>
      </c>
      <c r="D103" s="55">
        <f t="shared" si="17"/>
        <v>1514.9508232485202</v>
      </c>
      <c r="E103" s="55"/>
      <c r="F103" s="56">
        <f t="shared" si="10"/>
        <v>0</v>
      </c>
      <c r="G103" s="55">
        <f t="shared" si="11"/>
        <v>1514.9508232485202</v>
      </c>
      <c r="H103" s="55">
        <f t="shared" si="14"/>
        <v>901.4485802797391</v>
      </c>
      <c r="I103" s="55">
        <f t="shared" si="15"/>
        <v>613.5022429687812</v>
      </c>
      <c r="J103" s="55">
        <f t="shared" si="12"/>
        <v>183149.22431035462</v>
      </c>
      <c r="K103" s="48"/>
      <c r="L103" s="48"/>
    </row>
    <row r="104" spans="1:12" ht="12.75" hidden="1">
      <c r="A104" s="51">
        <f t="shared" si="13"/>
        <v>86</v>
      </c>
      <c r="B104" s="52">
        <f t="shared" si="9"/>
        <v>43922</v>
      </c>
      <c r="C104" s="55">
        <f t="shared" si="16"/>
        <v>183149.22431035462</v>
      </c>
      <c r="D104" s="55">
        <f t="shared" si="17"/>
        <v>1514.9508232485202</v>
      </c>
      <c r="E104" s="55"/>
      <c r="F104" s="56">
        <f t="shared" si="10"/>
        <v>0</v>
      </c>
      <c r="G104" s="55">
        <f t="shared" si="11"/>
        <v>1514.9508232485202</v>
      </c>
      <c r="H104" s="55">
        <f t="shared" si="14"/>
        <v>904.4534088806714</v>
      </c>
      <c r="I104" s="55">
        <f t="shared" si="15"/>
        <v>610.4974143678488</v>
      </c>
      <c r="J104" s="55">
        <f t="shared" si="12"/>
        <v>182244.77090147394</v>
      </c>
      <c r="K104" s="48"/>
      <c r="L104" s="48"/>
    </row>
    <row r="105" spans="1:12" ht="12.75" hidden="1">
      <c r="A105" s="51">
        <f t="shared" si="13"/>
        <v>87</v>
      </c>
      <c r="B105" s="52">
        <f t="shared" si="9"/>
        <v>43952</v>
      </c>
      <c r="C105" s="55">
        <f t="shared" si="16"/>
        <v>182244.77090147394</v>
      </c>
      <c r="D105" s="55">
        <f t="shared" si="17"/>
        <v>1514.9508232485202</v>
      </c>
      <c r="E105" s="55"/>
      <c r="F105" s="56">
        <f t="shared" si="10"/>
        <v>0</v>
      </c>
      <c r="G105" s="55">
        <f t="shared" si="11"/>
        <v>1514.9508232485202</v>
      </c>
      <c r="H105" s="55">
        <f t="shared" si="14"/>
        <v>907.4682535769405</v>
      </c>
      <c r="I105" s="55">
        <f t="shared" si="15"/>
        <v>607.4825696715798</v>
      </c>
      <c r="J105" s="55">
        <f t="shared" si="12"/>
        <v>181337.30264789698</v>
      </c>
      <c r="K105" s="48"/>
      <c r="L105" s="48"/>
    </row>
    <row r="106" spans="1:12" ht="12.75" hidden="1">
      <c r="A106" s="51">
        <f t="shared" si="13"/>
        <v>88</v>
      </c>
      <c r="B106" s="52">
        <f t="shared" si="9"/>
        <v>43983</v>
      </c>
      <c r="C106" s="55">
        <f t="shared" si="16"/>
        <v>181337.30264789698</v>
      </c>
      <c r="D106" s="55">
        <f t="shared" si="17"/>
        <v>1514.9508232485202</v>
      </c>
      <c r="E106" s="55"/>
      <c r="F106" s="56">
        <f t="shared" si="10"/>
        <v>0</v>
      </c>
      <c r="G106" s="55">
        <f t="shared" si="11"/>
        <v>1514.9508232485202</v>
      </c>
      <c r="H106" s="55">
        <f t="shared" si="14"/>
        <v>910.4931477555302</v>
      </c>
      <c r="I106" s="55">
        <f t="shared" si="15"/>
        <v>604.45767549299</v>
      </c>
      <c r="J106" s="55">
        <f t="shared" si="12"/>
        <v>180426.80950014145</v>
      </c>
      <c r="K106" s="48"/>
      <c r="L106" s="48"/>
    </row>
    <row r="107" spans="1:12" ht="12.75" hidden="1">
      <c r="A107" s="51">
        <f t="shared" si="13"/>
        <v>89</v>
      </c>
      <c r="B107" s="52">
        <f t="shared" si="9"/>
        <v>44013</v>
      </c>
      <c r="C107" s="55">
        <f t="shared" si="16"/>
        <v>180426.80950014145</v>
      </c>
      <c r="D107" s="55">
        <f t="shared" si="17"/>
        <v>1514.9508232485202</v>
      </c>
      <c r="E107" s="55"/>
      <c r="F107" s="56">
        <f t="shared" si="10"/>
        <v>0</v>
      </c>
      <c r="G107" s="55">
        <f t="shared" si="11"/>
        <v>1514.9508232485202</v>
      </c>
      <c r="H107" s="55">
        <f t="shared" si="14"/>
        <v>913.5281249147154</v>
      </c>
      <c r="I107" s="55">
        <f t="shared" si="15"/>
        <v>601.4226983338049</v>
      </c>
      <c r="J107" s="55">
        <f t="shared" si="12"/>
        <v>179513.28137522674</v>
      </c>
      <c r="K107" s="48"/>
      <c r="L107" s="48"/>
    </row>
    <row r="108" spans="1:12" ht="12.75" hidden="1">
      <c r="A108" s="51">
        <f t="shared" si="13"/>
        <v>90</v>
      </c>
      <c r="B108" s="52">
        <f t="shared" si="9"/>
        <v>44044</v>
      </c>
      <c r="C108" s="55">
        <f t="shared" si="16"/>
        <v>179513.28137522674</v>
      </c>
      <c r="D108" s="55">
        <f t="shared" si="17"/>
        <v>1514.9508232485202</v>
      </c>
      <c r="E108" s="55"/>
      <c r="F108" s="56">
        <f t="shared" si="10"/>
        <v>0</v>
      </c>
      <c r="G108" s="55">
        <f t="shared" si="11"/>
        <v>1514.9508232485202</v>
      </c>
      <c r="H108" s="55">
        <f t="shared" si="14"/>
        <v>916.5732186644311</v>
      </c>
      <c r="I108" s="55">
        <f t="shared" si="15"/>
        <v>598.3776045840891</v>
      </c>
      <c r="J108" s="55">
        <f t="shared" si="12"/>
        <v>178596.7081565623</v>
      </c>
      <c r="K108" s="48"/>
      <c r="L108" s="48"/>
    </row>
    <row r="109" spans="1:12" ht="12.75" hidden="1">
      <c r="A109" s="51">
        <f t="shared" si="13"/>
        <v>91</v>
      </c>
      <c r="B109" s="52">
        <f t="shared" si="9"/>
        <v>44075</v>
      </c>
      <c r="C109" s="55">
        <f t="shared" si="16"/>
        <v>178596.7081565623</v>
      </c>
      <c r="D109" s="55">
        <f t="shared" si="17"/>
        <v>1514.9508232485202</v>
      </c>
      <c r="E109" s="55"/>
      <c r="F109" s="56">
        <f t="shared" si="10"/>
        <v>0</v>
      </c>
      <c r="G109" s="55">
        <f t="shared" si="11"/>
        <v>1514.9508232485202</v>
      </c>
      <c r="H109" s="55">
        <f t="shared" si="14"/>
        <v>919.6284627266459</v>
      </c>
      <c r="I109" s="55">
        <f t="shared" si="15"/>
        <v>595.3223605218743</v>
      </c>
      <c r="J109" s="55">
        <f t="shared" si="12"/>
        <v>177677.07969383564</v>
      </c>
      <c r="K109" s="48"/>
      <c r="L109" s="48"/>
    </row>
    <row r="110" spans="1:12" ht="12.75" hidden="1">
      <c r="A110" s="51">
        <f t="shared" si="13"/>
        <v>92</v>
      </c>
      <c r="B110" s="52">
        <f t="shared" si="9"/>
        <v>44105</v>
      </c>
      <c r="C110" s="55">
        <f t="shared" si="16"/>
        <v>177677.07969383564</v>
      </c>
      <c r="D110" s="55">
        <f t="shared" si="17"/>
        <v>1514.9508232485202</v>
      </c>
      <c r="E110" s="55"/>
      <c r="F110" s="56">
        <f t="shared" si="10"/>
        <v>0</v>
      </c>
      <c r="G110" s="55">
        <f t="shared" si="11"/>
        <v>1514.9508232485202</v>
      </c>
      <c r="H110" s="55">
        <f t="shared" si="14"/>
        <v>922.6938909357348</v>
      </c>
      <c r="I110" s="55">
        <f t="shared" si="15"/>
        <v>592.2569323127855</v>
      </c>
      <c r="J110" s="55">
        <f t="shared" si="12"/>
        <v>176754.3858028999</v>
      </c>
      <c r="K110" s="48"/>
      <c r="L110" s="48"/>
    </row>
    <row r="111" spans="1:12" ht="12.75" hidden="1">
      <c r="A111" s="51">
        <f t="shared" si="13"/>
        <v>93</v>
      </c>
      <c r="B111" s="52">
        <f t="shared" si="9"/>
        <v>44136</v>
      </c>
      <c r="C111" s="55">
        <f t="shared" si="16"/>
        <v>176754.3858028999</v>
      </c>
      <c r="D111" s="55">
        <f t="shared" si="17"/>
        <v>1514.9508232485202</v>
      </c>
      <c r="E111" s="55"/>
      <c r="F111" s="56">
        <f t="shared" si="10"/>
        <v>0</v>
      </c>
      <c r="G111" s="55">
        <f t="shared" si="11"/>
        <v>1514.9508232485202</v>
      </c>
      <c r="H111" s="55">
        <f t="shared" si="14"/>
        <v>925.7695372388539</v>
      </c>
      <c r="I111" s="55">
        <f t="shared" si="15"/>
        <v>589.1812860096663</v>
      </c>
      <c r="J111" s="55">
        <f t="shared" si="12"/>
        <v>175828.61626566105</v>
      </c>
      <c r="K111" s="48"/>
      <c r="L111" s="48"/>
    </row>
    <row r="112" spans="1:12" ht="12.75" hidden="1">
      <c r="A112" s="51">
        <f t="shared" si="13"/>
        <v>94</v>
      </c>
      <c r="B112" s="52">
        <f t="shared" si="9"/>
        <v>44166</v>
      </c>
      <c r="C112" s="55">
        <f t="shared" si="16"/>
        <v>175828.61626566105</v>
      </c>
      <c r="D112" s="55">
        <f t="shared" si="17"/>
        <v>1514.9508232485202</v>
      </c>
      <c r="E112" s="55"/>
      <c r="F112" s="56">
        <f t="shared" si="10"/>
        <v>0</v>
      </c>
      <c r="G112" s="55">
        <f t="shared" si="11"/>
        <v>1514.9508232485202</v>
      </c>
      <c r="H112" s="55">
        <f t="shared" si="14"/>
        <v>928.8554356963167</v>
      </c>
      <c r="I112" s="55">
        <f t="shared" si="15"/>
        <v>586.0953875522035</v>
      </c>
      <c r="J112" s="55">
        <f t="shared" si="12"/>
        <v>174899.76082996474</v>
      </c>
      <c r="K112" s="48"/>
      <c r="L112" s="48"/>
    </row>
    <row r="113" spans="1:12" ht="12.75" hidden="1">
      <c r="A113" s="51">
        <f t="shared" si="13"/>
        <v>95</v>
      </c>
      <c r="B113" s="52">
        <f t="shared" si="9"/>
        <v>44197</v>
      </c>
      <c r="C113" s="55">
        <f t="shared" si="16"/>
        <v>174899.76082996474</v>
      </c>
      <c r="D113" s="55">
        <f t="shared" si="17"/>
        <v>1514.9508232485202</v>
      </c>
      <c r="E113" s="55"/>
      <c r="F113" s="56">
        <f t="shared" si="10"/>
        <v>0</v>
      </c>
      <c r="G113" s="55">
        <f t="shared" si="11"/>
        <v>1514.9508232485202</v>
      </c>
      <c r="H113" s="55">
        <f t="shared" si="14"/>
        <v>931.9516204819711</v>
      </c>
      <c r="I113" s="55">
        <f t="shared" si="15"/>
        <v>582.9992027665492</v>
      </c>
      <c r="J113" s="55">
        <f t="shared" si="12"/>
        <v>173967.80920948277</v>
      </c>
      <c r="K113" s="48"/>
      <c r="L113" s="48"/>
    </row>
    <row r="114" spans="1:12" ht="12.75" hidden="1">
      <c r="A114" s="51">
        <f t="shared" si="13"/>
        <v>96</v>
      </c>
      <c r="B114" s="52">
        <f t="shared" si="9"/>
        <v>44228</v>
      </c>
      <c r="C114" s="55">
        <f t="shared" si="16"/>
        <v>173967.80920948277</v>
      </c>
      <c r="D114" s="55">
        <f t="shared" si="17"/>
        <v>1514.9508232485202</v>
      </c>
      <c r="E114" s="55"/>
      <c r="F114" s="56">
        <f t="shared" si="10"/>
        <v>0</v>
      </c>
      <c r="G114" s="55">
        <f t="shared" si="11"/>
        <v>1514.9508232485202</v>
      </c>
      <c r="H114" s="55">
        <f t="shared" si="14"/>
        <v>935.0581258835776</v>
      </c>
      <c r="I114" s="55">
        <f t="shared" si="15"/>
        <v>579.8926973649426</v>
      </c>
      <c r="J114" s="55">
        <f t="shared" si="12"/>
        <v>173032.7510835992</v>
      </c>
      <c r="K114" s="48"/>
      <c r="L114" s="48"/>
    </row>
    <row r="115" spans="1:12" ht="12.75" hidden="1">
      <c r="A115" s="51">
        <f t="shared" si="13"/>
        <v>97</v>
      </c>
      <c r="B115" s="52">
        <f t="shared" si="9"/>
        <v>44256</v>
      </c>
      <c r="C115" s="55">
        <f t="shared" si="16"/>
        <v>173032.7510835992</v>
      </c>
      <c r="D115" s="55">
        <f t="shared" si="17"/>
        <v>1514.9508232485202</v>
      </c>
      <c r="E115" s="55"/>
      <c r="F115" s="56">
        <f t="shared" si="10"/>
        <v>0</v>
      </c>
      <c r="G115" s="55">
        <f t="shared" si="11"/>
        <v>1514.9508232485202</v>
      </c>
      <c r="H115" s="55">
        <f t="shared" si="14"/>
        <v>938.1749863031895</v>
      </c>
      <c r="I115" s="55">
        <f t="shared" si="15"/>
        <v>576.7758369453308</v>
      </c>
      <c r="J115" s="55">
        <f t="shared" si="12"/>
        <v>172094.576097296</v>
      </c>
      <c r="K115" s="48"/>
      <c r="L115" s="48"/>
    </row>
    <row r="116" spans="1:12" ht="12.75" hidden="1">
      <c r="A116" s="51">
        <f t="shared" si="13"/>
        <v>98</v>
      </c>
      <c r="B116" s="52">
        <f t="shared" si="9"/>
        <v>44287</v>
      </c>
      <c r="C116" s="55">
        <f t="shared" si="16"/>
        <v>172094.576097296</v>
      </c>
      <c r="D116" s="55">
        <f t="shared" si="17"/>
        <v>1514.9508232485202</v>
      </c>
      <c r="E116" s="55"/>
      <c r="F116" s="56">
        <f t="shared" si="10"/>
        <v>0</v>
      </c>
      <c r="G116" s="55">
        <f t="shared" si="11"/>
        <v>1514.9508232485202</v>
      </c>
      <c r="H116" s="55">
        <f t="shared" si="14"/>
        <v>941.3022362575335</v>
      </c>
      <c r="I116" s="55">
        <f t="shared" si="15"/>
        <v>573.6485869909867</v>
      </c>
      <c r="J116" s="55">
        <f t="shared" si="12"/>
        <v>171153.27386103847</v>
      </c>
      <c r="K116" s="48"/>
      <c r="L116" s="48"/>
    </row>
    <row r="117" spans="1:12" ht="12.75" hidden="1">
      <c r="A117" s="51">
        <f t="shared" si="13"/>
        <v>99</v>
      </c>
      <c r="B117" s="52">
        <f t="shared" si="9"/>
        <v>44317</v>
      </c>
      <c r="C117" s="55">
        <f t="shared" si="16"/>
        <v>171153.27386103847</v>
      </c>
      <c r="D117" s="55">
        <f t="shared" si="17"/>
        <v>1514.9508232485202</v>
      </c>
      <c r="E117" s="55"/>
      <c r="F117" s="56">
        <f t="shared" si="10"/>
        <v>0</v>
      </c>
      <c r="G117" s="55">
        <f t="shared" si="11"/>
        <v>1514.9508232485202</v>
      </c>
      <c r="H117" s="55">
        <f t="shared" si="14"/>
        <v>944.439910378392</v>
      </c>
      <c r="I117" s="55">
        <f t="shared" si="15"/>
        <v>570.5109128701282</v>
      </c>
      <c r="J117" s="55">
        <f t="shared" si="12"/>
        <v>170208.83395066008</v>
      </c>
      <c r="K117" s="48"/>
      <c r="L117" s="48"/>
    </row>
    <row r="118" spans="1:12" ht="12.75" hidden="1">
      <c r="A118" s="51">
        <f t="shared" si="13"/>
        <v>100</v>
      </c>
      <c r="B118" s="52">
        <f t="shared" si="9"/>
        <v>44348</v>
      </c>
      <c r="C118" s="55">
        <f t="shared" si="16"/>
        <v>170208.83395066008</v>
      </c>
      <c r="D118" s="55">
        <f t="shared" si="17"/>
        <v>1514.9508232485202</v>
      </c>
      <c r="E118" s="55"/>
      <c r="F118" s="56">
        <f t="shared" si="10"/>
        <v>0</v>
      </c>
      <c r="G118" s="55">
        <f t="shared" si="11"/>
        <v>1514.9508232485202</v>
      </c>
      <c r="H118" s="55">
        <f t="shared" si="14"/>
        <v>947.5880434129866</v>
      </c>
      <c r="I118" s="55">
        <f t="shared" si="15"/>
        <v>567.3627798355336</v>
      </c>
      <c r="J118" s="55">
        <f t="shared" si="12"/>
        <v>169261.2459072471</v>
      </c>
      <c r="K118" s="48"/>
      <c r="L118" s="48"/>
    </row>
    <row r="119" spans="1:12" ht="12.75" hidden="1">
      <c r="A119" s="51">
        <f t="shared" si="13"/>
        <v>101</v>
      </c>
      <c r="B119" s="52">
        <f t="shared" si="9"/>
        <v>44378</v>
      </c>
      <c r="C119" s="55">
        <f t="shared" si="16"/>
        <v>169261.2459072471</v>
      </c>
      <c r="D119" s="55">
        <f t="shared" si="17"/>
        <v>1514.9508232485202</v>
      </c>
      <c r="E119" s="55"/>
      <c r="F119" s="56">
        <f t="shared" si="10"/>
        <v>0</v>
      </c>
      <c r="G119" s="55">
        <f t="shared" si="11"/>
        <v>1514.9508232485202</v>
      </c>
      <c r="H119" s="55">
        <f t="shared" si="14"/>
        <v>950.7466702243632</v>
      </c>
      <c r="I119" s="55">
        <f t="shared" si="15"/>
        <v>564.204153024157</v>
      </c>
      <c r="J119" s="55">
        <f t="shared" si="12"/>
        <v>168310.49923702274</v>
      </c>
      <c r="K119" s="48"/>
      <c r="L119" s="48"/>
    </row>
    <row r="120" spans="1:12" ht="12.75" hidden="1">
      <c r="A120" s="51">
        <f t="shared" si="13"/>
        <v>102</v>
      </c>
      <c r="B120" s="52">
        <f t="shared" si="9"/>
        <v>44409</v>
      </c>
      <c r="C120" s="55">
        <f t="shared" si="16"/>
        <v>168310.49923702274</v>
      </c>
      <c r="D120" s="55">
        <f t="shared" si="17"/>
        <v>1514.9508232485202</v>
      </c>
      <c r="E120" s="55"/>
      <c r="F120" s="56">
        <f t="shared" si="10"/>
        <v>0</v>
      </c>
      <c r="G120" s="55">
        <f t="shared" si="11"/>
        <v>1514.9508232485202</v>
      </c>
      <c r="H120" s="55">
        <f t="shared" si="14"/>
        <v>953.9158257917778</v>
      </c>
      <c r="I120" s="55">
        <f t="shared" si="15"/>
        <v>561.0349974567424</v>
      </c>
      <c r="J120" s="55">
        <f t="shared" si="12"/>
        <v>167356.58341123097</v>
      </c>
      <c r="K120" s="48"/>
      <c r="L120" s="48"/>
    </row>
    <row r="121" spans="1:12" ht="12.75" hidden="1">
      <c r="A121" s="51">
        <f t="shared" si="13"/>
        <v>103</v>
      </c>
      <c r="B121" s="52">
        <f t="shared" si="9"/>
        <v>44440</v>
      </c>
      <c r="C121" s="55">
        <f t="shared" si="16"/>
        <v>167356.58341123097</v>
      </c>
      <c r="D121" s="55">
        <f t="shared" si="17"/>
        <v>1514.9508232485202</v>
      </c>
      <c r="E121" s="55"/>
      <c r="F121" s="56">
        <f t="shared" si="10"/>
        <v>0</v>
      </c>
      <c r="G121" s="55">
        <f t="shared" si="11"/>
        <v>1514.9508232485202</v>
      </c>
      <c r="H121" s="55">
        <f t="shared" si="14"/>
        <v>957.0955452110837</v>
      </c>
      <c r="I121" s="55">
        <f t="shared" si="15"/>
        <v>557.8552780374365</v>
      </c>
      <c r="J121" s="55">
        <f t="shared" si="12"/>
        <v>166399.4878660199</v>
      </c>
      <c r="K121" s="48"/>
      <c r="L121" s="48"/>
    </row>
    <row r="122" spans="1:12" ht="12.75" hidden="1">
      <c r="A122" s="51">
        <f t="shared" si="13"/>
        <v>104</v>
      </c>
      <c r="B122" s="52">
        <f t="shared" si="9"/>
        <v>44470</v>
      </c>
      <c r="C122" s="55">
        <f t="shared" si="16"/>
        <v>166399.4878660199</v>
      </c>
      <c r="D122" s="55">
        <f t="shared" si="17"/>
        <v>1514.9508232485202</v>
      </c>
      <c r="E122" s="55"/>
      <c r="F122" s="56">
        <f t="shared" si="10"/>
        <v>0</v>
      </c>
      <c r="G122" s="55">
        <f t="shared" si="11"/>
        <v>1514.9508232485202</v>
      </c>
      <c r="H122" s="55">
        <f t="shared" si="14"/>
        <v>960.2858636951206</v>
      </c>
      <c r="I122" s="55">
        <f t="shared" si="15"/>
        <v>554.6649595533996</v>
      </c>
      <c r="J122" s="55">
        <f t="shared" si="12"/>
        <v>165439.20200232478</v>
      </c>
      <c r="K122" s="48"/>
      <c r="L122" s="48"/>
    </row>
    <row r="123" spans="1:12" ht="12.75" hidden="1">
      <c r="A123" s="51">
        <f t="shared" si="13"/>
        <v>105</v>
      </c>
      <c r="B123" s="52">
        <f t="shared" si="9"/>
        <v>44501</v>
      </c>
      <c r="C123" s="55">
        <f t="shared" si="16"/>
        <v>165439.20200232478</v>
      </c>
      <c r="D123" s="55">
        <f t="shared" si="17"/>
        <v>1514.9508232485202</v>
      </c>
      <c r="E123" s="55"/>
      <c r="F123" s="56">
        <f t="shared" si="10"/>
        <v>0</v>
      </c>
      <c r="G123" s="55">
        <f t="shared" si="11"/>
        <v>1514.9508232485202</v>
      </c>
      <c r="H123" s="55">
        <f t="shared" si="14"/>
        <v>963.4868165741043</v>
      </c>
      <c r="I123" s="55">
        <f t="shared" si="15"/>
        <v>551.4640066744159</v>
      </c>
      <c r="J123" s="55">
        <f t="shared" si="12"/>
        <v>164475.71518575068</v>
      </c>
      <c r="K123" s="48"/>
      <c r="L123" s="48"/>
    </row>
    <row r="124" spans="1:12" ht="12.75" hidden="1">
      <c r="A124" s="51">
        <f t="shared" si="13"/>
        <v>106</v>
      </c>
      <c r="B124" s="52">
        <f t="shared" si="9"/>
        <v>44531</v>
      </c>
      <c r="C124" s="55">
        <f t="shared" si="16"/>
        <v>164475.71518575068</v>
      </c>
      <c r="D124" s="55">
        <f t="shared" si="17"/>
        <v>1514.9508232485202</v>
      </c>
      <c r="E124" s="55"/>
      <c r="F124" s="56">
        <f t="shared" si="10"/>
        <v>0</v>
      </c>
      <c r="G124" s="55">
        <f t="shared" si="11"/>
        <v>1514.9508232485202</v>
      </c>
      <c r="H124" s="55">
        <f t="shared" si="14"/>
        <v>966.6984392960179</v>
      </c>
      <c r="I124" s="55">
        <f t="shared" si="15"/>
        <v>548.2523839525023</v>
      </c>
      <c r="J124" s="55">
        <f t="shared" si="12"/>
        <v>163509.01674645467</v>
      </c>
      <c r="K124" s="48"/>
      <c r="L124" s="48"/>
    </row>
    <row r="125" spans="1:12" ht="12.75" hidden="1">
      <c r="A125" s="51">
        <f t="shared" si="13"/>
        <v>107</v>
      </c>
      <c r="B125" s="52">
        <f t="shared" si="9"/>
        <v>44562</v>
      </c>
      <c r="C125" s="55">
        <f t="shared" si="16"/>
        <v>163509.01674645467</v>
      </c>
      <c r="D125" s="55">
        <f t="shared" si="17"/>
        <v>1514.9508232485202</v>
      </c>
      <c r="E125" s="55"/>
      <c r="F125" s="56">
        <f t="shared" si="10"/>
        <v>0</v>
      </c>
      <c r="G125" s="55">
        <f t="shared" si="11"/>
        <v>1514.9508232485202</v>
      </c>
      <c r="H125" s="55">
        <f t="shared" si="14"/>
        <v>969.9207674270046</v>
      </c>
      <c r="I125" s="55">
        <f t="shared" si="15"/>
        <v>545.0300558215156</v>
      </c>
      <c r="J125" s="55">
        <f t="shared" si="12"/>
        <v>162539.09597902765</v>
      </c>
      <c r="K125" s="48"/>
      <c r="L125" s="48"/>
    </row>
    <row r="126" spans="1:12" ht="12.75" hidden="1">
      <c r="A126" s="51">
        <f t="shared" si="13"/>
        <v>108</v>
      </c>
      <c r="B126" s="52">
        <f t="shared" si="9"/>
        <v>44593</v>
      </c>
      <c r="C126" s="55">
        <f t="shared" si="16"/>
        <v>162539.09597902765</v>
      </c>
      <c r="D126" s="55">
        <f t="shared" si="17"/>
        <v>1514.9508232485202</v>
      </c>
      <c r="E126" s="55"/>
      <c r="F126" s="56">
        <f t="shared" si="10"/>
        <v>0</v>
      </c>
      <c r="G126" s="55">
        <f t="shared" si="11"/>
        <v>1514.9508232485202</v>
      </c>
      <c r="H126" s="55">
        <f t="shared" si="14"/>
        <v>973.1538366517614</v>
      </c>
      <c r="I126" s="55">
        <f t="shared" si="15"/>
        <v>541.7969865967589</v>
      </c>
      <c r="J126" s="55">
        <f t="shared" si="12"/>
        <v>161565.9421423759</v>
      </c>
      <c r="K126" s="48"/>
      <c r="L126" s="48"/>
    </row>
    <row r="127" spans="1:12" ht="12.75" hidden="1">
      <c r="A127" s="51">
        <f t="shared" si="13"/>
        <v>109</v>
      </c>
      <c r="B127" s="52">
        <f t="shared" si="9"/>
        <v>44621</v>
      </c>
      <c r="C127" s="55">
        <f t="shared" si="16"/>
        <v>161565.9421423759</v>
      </c>
      <c r="D127" s="55">
        <f t="shared" si="17"/>
        <v>1514.9508232485202</v>
      </c>
      <c r="E127" s="55"/>
      <c r="F127" s="56">
        <f t="shared" si="10"/>
        <v>0</v>
      </c>
      <c r="G127" s="55">
        <f t="shared" si="11"/>
        <v>1514.9508232485202</v>
      </c>
      <c r="H127" s="55">
        <f t="shared" si="14"/>
        <v>976.397682773934</v>
      </c>
      <c r="I127" s="55">
        <f t="shared" si="15"/>
        <v>538.5531404745863</v>
      </c>
      <c r="J127" s="55">
        <f t="shared" si="12"/>
        <v>160589.54445960195</v>
      </c>
      <c r="K127" s="48"/>
      <c r="L127" s="48"/>
    </row>
    <row r="128" spans="1:12" ht="12.75" hidden="1">
      <c r="A128" s="51">
        <f t="shared" si="13"/>
        <v>110</v>
      </c>
      <c r="B128" s="52">
        <f t="shared" si="9"/>
        <v>44652</v>
      </c>
      <c r="C128" s="55">
        <f t="shared" si="16"/>
        <v>160589.54445960195</v>
      </c>
      <c r="D128" s="55">
        <f t="shared" si="17"/>
        <v>1514.9508232485202</v>
      </c>
      <c r="E128" s="55"/>
      <c r="F128" s="56">
        <f t="shared" si="10"/>
        <v>0</v>
      </c>
      <c r="G128" s="55">
        <f t="shared" si="11"/>
        <v>1514.9508232485202</v>
      </c>
      <c r="H128" s="55">
        <f t="shared" si="14"/>
        <v>979.6523417165137</v>
      </c>
      <c r="I128" s="55">
        <f t="shared" si="15"/>
        <v>535.2984815320066</v>
      </c>
      <c r="J128" s="55">
        <f t="shared" si="12"/>
        <v>159609.89211788544</v>
      </c>
      <c r="K128" s="48"/>
      <c r="L128" s="48"/>
    </row>
    <row r="129" spans="1:12" ht="12.75" hidden="1">
      <c r="A129" s="51">
        <f t="shared" si="13"/>
        <v>111</v>
      </c>
      <c r="B129" s="52">
        <f t="shared" si="9"/>
        <v>44682</v>
      </c>
      <c r="C129" s="55">
        <f t="shared" si="16"/>
        <v>159609.89211788544</v>
      </c>
      <c r="D129" s="55">
        <f t="shared" si="17"/>
        <v>1514.9508232485202</v>
      </c>
      <c r="E129" s="55"/>
      <c r="F129" s="56">
        <f t="shared" si="10"/>
        <v>0</v>
      </c>
      <c r="G129" s="55">
        <f t="shared" si="11"/>
        <v>1514.9508232485202</v>
      </c>
      <c r="H129" s="55">
        <f t="shared" si="14"/>
        <v>982.9178495222354</v>
      </c>
      <c r="I129" s="55">
        <f t="shared" si="15"/>
        <v>532.0329737262848</v>
      </c>
      <c r="J129" s="55">
        <f t="shared" si="12"/>
        <v>158626.9742683632</v>
      </c>
      <c r="K129" s="48"/>
      <c r="L129" s="48"/>
    </row>
    <row r="130" spans="1:12" ht="12.75" hidden="1">
      <c r="A130" s="51">
        <f t="shared" si="13"/>
        <v>112</v>
      </c>
      <c r="B130" s="52">
        <f t="shared" si="9"/>
        <v>44713</v>
      </c>
      <c r="C130" s="55">
        <f t="shared" si="16"/>
        <v>158626.9742683632</v>
      </c>
      <c r="D130" s="55">
        <f t="shared" si="17"/>
        <v>1514.9508232485202</v>
      </c>
      <c r="E130" s="55"/>
      <c r="F130" s="56">
        <f t="shared" si="10"/>
        <v>0</v>
      </c>
      <c r="G130" s="55">
        <f t="shared" si="11"/>
        <v>1514.9508232485202</v>
      </c>
      <c r="H130" s="55">
        <f t="shared" si="14"/>
        <v>986.1942423539762</v>
      </c>
      <c r="I130" s="55">
        <f t="shared" si="15"/>
        <v>528.7565808945441</v>
      </c>
      <c r="J130" s="55">
        <f t="shared" si="12"/>
        <v>157640.78002600922</v>
      </c>
      <c r="K130" s="48"/>
      <c r="L130" s="48"/>
    </row>
    <row r="131" spans="1:12" ht="12.75" hidden="1">
      <c r="A131" s="51">
        <f t="shared" si="13"/>
        <v>113</v>
      </c>
      <c r="B131" s="52">
        <f t="shared" si="9"/>
        <v>44743</v>
      </c>
      <c r="C131" s="55">
        <f t="shared" si="16"/>
        <v>157640.78002600922</v>
      </c>
      <c r="D131" s="55">
        <f t="shared" si="17"/>
        <v>1514.9508232485202</v>
      </c>
      <c r="E131" s="55"/>
      <c r="F131" s="56">
        <f t="shared" si="10"/>
        <v>0</v>
      </c>
      <c r="G131" s="55">
        <f t="shared" si="11"/>
        <v>1514.9508232485202</v>
      </c>
      <c r="H131" s="55">
        <f t="shared" si="14"/>
        <v>989.4815564951562</v>
      </c>
      <c r="I131" s="55">
        <f t="shared" si="15"/>
        <v>525.4692667533641</v>
      </c>
      <c r="J131" s="55">
        <f t="shared" si="12"/>
        <v>156651.29846951406</v>
      </c>
      <c r="K131" s="48"/>
      <c r="L131" s="48"/>
    </row>
    <row r="132" spans="1:12" ht="12.75" hidden="1">
      <c r="A132" s="51">
        <f t="shared" si="13"/>
        <v>114</v>
      </c>
      <c r="B132" s="52">
        <f t="shared" si="9"/>
        <v>44774</v>
      </c>
      <c r="C132" s="55">
        <f t="shared" si="16"/>
        <v>156651.29846951406</v>
      </c>
      <c r="D132" s="55">
        <f t="shared" si="17"/>
        <v>1514.9508232485202</v>
      </c>
      <c r="E132" s="55"/>
      <c r="F132" s="56">
        <f t="shared" si="10"/>
        <v>0</v>
      </c>
      <c r="G132" s="55">
        <f t="shared" si="11"/>
        <v>1514.9508232485202</v>
      </c>
      <c r="H132" s="55">
        <f t="shared" si="14"/>
        <v>992.7798283501401</v>
      </c>
      <c r="I132" s="55">
        <f t="shared" si="15"/>
        <v>522.1709948983802</v>
      </c>
      <c r="J132" s="55">
        <f t="shared" si="12"/>
        <v>155658.51864116392</v>
      </c>
      <c r="K132" s="48"/>
      <c r="L132" s="48"/>
    </row>
    <row r="133" spans="1:12" ht="12.75" hidden="1">
      <c r="A133" s="51">
        <f t="shared" si="13"/>
        <v>115</v>
      </c>
      <c r="B133" s="52">
        <f t="shared" si="9"/>
        <v>44805</v>
      </c>
      <c r="C133" s="55">
        <f t="shared" si="16"/>
        <v>155658.51864116392</v>
      </c>
      <c r="D133" s="55">
        <f t="shared" si="17"/>
        <v>1514.9508232485202</v>
      </c>
      <c r="E133" s="55"/>
      <c r="F133" s="56">
        <f t="shared" si="10"/>
        <v>0</v>
      </c>
      <c r="G133" s="55">
        <f t="shared" si="11"/>
        <v>1514.9508232485202</v>
      </c>
      <c r="H133" s="55">
        <f t="shared" si="14"/>
        <v>996.0890944446405</v>
      </c>
      <c r="I133" s="55">
        <f t="shared" si="15"/>
        <v>518.8617288038797</v>
      </c>
      <c r="J133" s="55">
        <f t="shared" si="12"/>
        <v>154662.42954671927</v>
      </c>
      <c r="K133" s="48"/>
      <c r="L133" s="48"/>
    </row>
    <row r="134" spans="1:12" ht="12.75" hidden="1">
      <c r="A134" s="51">
        <f t="shared" si="13"/>
        <v>116</v>
      </c>
      <c r="B134" s="52">
        <f t="shared" si="9"/>
        <v>44835</v>
      </c>
      <c r="C134" s="55">
        <f t="shared" si="16"/>
        <v>154662.42954671927</v>
      </c>
      <c r="D134" s="55">
        <f t="shared" si="17"/>
        <v>1514.9508232485202</v>
      </c>
      <c r="E134" s="55"/>
      <c r="F134" s="56">
        <f t="shared" si="10"/>
        <v>0</v>
      </c>
      <c r="G134" s="55">
        <f t="shared" si="11"/>
        <v>1514.9508232485202</v>
      </c>
      <c r="H134" s="55">
        <f t="shared" si="14"/>
        <v>999.4093914261226</v>
      </c>
      <c r="I134" s="55">
        <f t="shared" si="15"/>
        <v>515.5414318223976</v>
      </c>
      <c r="J134" s="55">
        <f t="shared" si="12"/>
        <v>153663.02015529314</v>
      </c>
      <c r="K134" s="48"/>
      <c r="L134" s="48"/>
    </row>
    <row r="135" spans="1:12" ht="12.75" hidden="1">
      <c r="A135" s="51">
        <f t="shared" si="13"/>
        <v>117</v>
      </c>
      <c r="B135" s="52">
        <f t="shared" si="9"/>
        <v>44866</v>
      </c>
      <c r="C135" s="55">
        <f t="shared" si="16"/>
        <v>153663.02015529314</v>
      </c>
      <c r="D135" s="55">
        <f t="shared" si="17"/>
        <v>1514.9508232485202</v>
      </c>
      <c r="E135" s="55"/>
      <c r="F135" s="56">
        <f t="shared" si="10"/>
        <v>0</v>
      </c>
      <c r="G135" s="55">
        <f t="shared" si="11"/>
        <v>1514.9508232485202</v>
      </c>
      <c r="H135" s="55">
        <f t="shared" si="14"/>
        <v>1002.7407560642098</v>
      </c>
      <c r="I135" s="55">
        <f t="shared" si="15"/>
        <v>512.2100671843104</v>
      </c>
      <c r="J135" s="55">
        <f t="shared" si="12"/>
        <v>152660.27939922892</v>
      </c>
      <c r="K135" s="48"/>
      <c r="L135" s="48"/>
    </row>
    <row r="136" spans="1:12" ht="12.75" hidden="1">
      <c r="A136" s="51">
        <f t="shared" si="13"/>
        <v>118</v>
      </c>
      <c r="B136" s="52">
        <f t="shared" si="9"/>
        <v>44896</v>
      </c>
      <c r="C136" s="55">
        <f t="shared" si="16"/>
        <v>152660.27939922892</v>
      </c>
      <c r="D136" s="55">
        <f t="shared" si="17"/>
        <v>1514.9508232485202</v>
      </c>
      <c r="E136" s="55"/>
      <c r="F136" s="56">
        <f t="shared" si="10"/>
        <v>0</v>
      </c>
      <c r="G136" s="55">
        <f t="shared" si="11"/>
        <v>1514.9508232485202</v>
      </c>
      <c r="H136" s="55">
        <f t="shared" si="14"/>
        <v>1006.0832252510904</v>
      </c>
      <c r="I136" s="55">
        <f t="shared" si="15"/>
        <v>508.86759799742975</v>
      </c>
      <c r="J136" s="55">
        <f t="shared" si="12"/>
        <v>151654.19617397783</v>
      </c>
      <c r="K136" s="48"/>
      <c r="L136" s="48"/>
    </row>
    <row r="137" spans="1:12" ht="12.75" hidden="1">
      <c r="A137" s="51">
        <f t="shared" si="13"/>
        <v>119</v>
      </c>
      <c r="B137" s="52">
        <f t="shared" si="9"/>
        <v>44927</v>
      </c>
      <c r="C137" s="55">
        <f t="shared" si="16"/>
        <v>151654.19617397783</v>
      </c>
      <c r="D137" s="55">
        <f t="shared" si="17"/>
        <v>1514.9508232485202</v>
      </c>
      <c r="E137" s="55"/>
      <c r="F137" s="56">
        <f t="shared" si="10"/>
        <v>0</v>
      </c>
      <c r="G137" s="55">
        <f t="shared" si="11"/>
        <v>1514.9508232485202</v>
      </c>
      <c r="H137" s="55">
        <f t="shared" si="14"/>
        <v>1009.4368360019275</v>
      </c>
      <c r="I137" s="55">
        <f t="shared" si="15"/>
        <v>505.51398724659276</v>
      </c>
      <c r="J137" s="55">
        <f t="shared" si="12"/>
        <v>150644.7593379759</v>
      </c>
      <c r="K137" s="48"/>
      <c r="L137" s="48"/>
    </row>
    <row r="138" spans="1:12" ht="12.75" hidden="1">
      <c r="A138" s="51">
        <f t="shared" si="13"/>
        <v>120</v>
      </c>
      <c r="B138" s="52">
        <f t="shared" si="9"/>
        <v>44958</v>
      </c>
      <c r="C138" s="55">
        <f t="shared" si="16"/>
        <v>150644.7593379759</v>
      </c>
      <c r="D138" s="55">
        <f t="shared" si="17"/>
        <v>1514.9508232485202</v>
      </c>
      <c r="E138" s="55"/>
      <c r="F138" s="56">
        <f t="shared" si="10"/>
        <v>0</v>
      </c>
      <c r="G138" s="55">
        <f t="shared" si="11"/>
        <v>1514.9508232485202</v>
      </c>
      <c r="H138" s="55">
        <f t="shared" si="14"/>
        <v>1012.8016254552672</v>
      </c>
      <c r="I138" s="55">
        <f t="shared" si="15"/>
        <v>502.14919779325305</v>
      </c>
      <c r="J138" s="55">
        <f t="shared" si="12"/>
        <v>149631.95771252064</v>
      </c>
      <c r="K138" s="48"/>
      <c r="L138" s="48"/>
    </row>
    <row r="139" spans="1:12" ht="12.75" hidden="1">
      <c r="A139" s="51">
        <f t="shared" si="13"/>
        <v>121</v>
      </c>
      <c r="B139" s="52">
        <f t="shared" si="9"/>
        <v>44986</v>
      </c>
      <c r="C139" s="55">
        <f t="shared" si="16"/>
        <v>149631.95771252064</v>
      </c>
      <c r="D139" s="55">
        <f t="shared" si="17"/>
        <v>1514.9508232485202</v>
      </c>
      <c r="E139" s="55"/>
      <c r="F139" s="56">
        <f t="shared" si="10"/>
        <v>0</v>
      </c>
      <c r="G139" s="55">
        <f t="shared" si="11"/>
        <v>1514.9508232485202</v>
      </c>
      <c r="H139" s="55">
        <f t="shared" si="14"/>
        <v>1016.1776308734513</v>
      </c>
      <c r="I139" s="55">
        <f t="shared" si="15"/>
        <v>498.77319237506885</v>
      </c>
      <c r="J139" s="55">
        <f t="shared" si="12"/>
        <v>148615.7800816472</v>
      </c>
      <c r="K139" s="48"/>
      <c r="L139" s="48"/>
    </row>
    <row r="140" spans="1:12" ht="12.75" hidden="1">
      <c r="A140" s="51">
        <f t="shared" si="13"/>
        <v>122</v>
      </c>
      <c r="B140" s="52">
        <f t="shared" si="9"/>
        <v>45017</v>
      </c>
      <c r="C140" s="55">
        <f t="shared" si="16"/>
        <v>148615.7800816472</v>
      </c>
      <c r="D140" s="55">
        <f t="shared" si="17"/>
        <v>1514.9508232485202</v>
      </c>
      <c r="E140" s="55"/>
      <c r="F140" s="56">
        <f t="shared" si="10"/>
        <v>0</v>
      </c>
      <c r="G140" s="55">
        <f t="shared" si="11"/>
        <v>1514.9508232485202</v>
      </c>
      <c r="H140" s="55">
        <f t="shared" si="14"/>
        <v>1019.5648896430296</v>
      </c>
      <c r="I140" s="55">
        <f t="shared" si="15"/>
        <v>495.38593360549066</v>
      </c>
      <c r="J140" s="55">
        <f t="shared" si="12"/>
        <v>147596.21519200417</v>
      </c>
      <c r="K140" s="48"/>
      <c r="L140" s="48"/>
    </row>
    <row r="141" spans="1:12" ht="12.75" hidden="1">
      <c r="A141" s="51">
        <f t="shared" si="13"/>
        <v>123</v>
      </c>
      <c r="B141" s="52">
        <f t="shared" si="9"/>
        <v>45047</v>
      </c>
      <c r="C141" s="55">
        <f t="shared" si="16"/>
        <v>147596.21519200417</v>
      </c>
      <c r="D141" s="55">
        <f t="shared" si="17"/>
        <v>1514.9508232485202</v>
      </c>
      <c r="E141" s="55"/>
      <c r="F141" s="56">
        <f t="shared" si="10"/>
        <v>0</v>
      </c>
      <c r="G141" s="55">
        <f t="shared" si="11"/>
        <v>1514.9508232485202</v>
      </c>
      <c r="H141" s="55">
        <f t="shared" si="14"/>
        <v>1022.963439275173</v>
      </c>
      <c r="I141" s="55">
        <f t="shared" si="15"/>
        <v>491.9873839733472</v>
      </c>
      <c r="J141" s="55">
        <f t="shared" si="12"/>
        <v>146573.251752729</v>
      </c>
      <c r="K141" s="48"/>
      <c r="L141" s="48"/>
    </row>
    <row r="142" spans="1:12" ht="12.75" hidden="1">
      <c r="A142" s="51">
        <f t="shared" si="13"/>
        <v>124</v>
      </c>
      <c r="B142" s="52">
        <f t="shared" si="9"/>
        <v>45078</v>
      </c>
      <c r="C142" s="55">
        <f t="shared" si="16"/>
        <v>146573.251752729</v>
      </c>
      <c r="D142" s="55">
        <f t="shared" si="17"/>
        <v>1514.9508232485202</v>
      </c>
      <c r="E142" s="55"/>
      <c r="F142" s="56">
        <f t="shared" si="10"/>
        <v>0</v>
      </c>
      <c r="G142" s="55">
        <f t="shared" si="11"/>
        <v>1514.9508232485202</v>
      </c>
      <c r="H142" s="55">
        <f t="shared" si="14"/>
        <v>1026.37331740609</v>
      </c>
      <c r="I142" s="55">
        <f t="shared" si="15"/>
        <v>488.57750584243007</v>
      </c>
      <c r="J142" s="55">
        <f t="shared" si="12"/>
        <v>145546.87843532293</v>
      </c>
      <c r="K142" s="48"/>
      <c r="L142" s="48"/>
    </row>
    <row r="143" spans="1:12" ht="12.75" hidden="1">
      <c r="A143" s="51">
        <f t="shared" si="13"/>
        <v>125</v>
      </c>
      <c r="B143" s="52">
        <f t="shared" si="9"/>
        <v>45108</v>
      </c>
      <c r="C143" s="55">
        <f t="shared" si="16"/>
        <v>145546.87843532293</v>
      </c>
      <c r="D143" s="55">
        <f t="shared" si="17"/>
        <v>1514.9508232485202</v>
      </c>
      <c r="E143" s="55"/>
      <c r="F143" s="56">
        <f t="shared" si="10"/>
        <v>0</v>
      </c>
      <c r="G143" s="55">
        <f t="shared" si="11"/>
        <v>1514.9508232485202</v>
      </c>
      <c r="H143" s="55">
        <f t="shared" si="14"/>
        <v>1029.7945617974437</v>
      </c>
      <c r="I143" s="55">
        <f t="shared" si="15"/>
        <v>485.15626145107643</v>
      </c>
      <c r="J143" s="55">
        <f t="shared" si="12"/>
        <v>144517.0838735255</v>
      </c>
      <c r="K143" s="48"/>
      <c r="L143" s="48"/>
    </row>
    <row r="144" spans="1:12" ht="12.75" hidden="1">
      <c r="A144" s="51">
        <f t="shared" si="13"/>
        <v>126</v>
      </c>
      <c r="B144" s="52">
        <f t="shared" si="9"/>
        <v>45139</v>
      </c>
      <c r="C144" s="55">
        <f t="shared" si="16"/>
        <v>144517.0838735255</v>
      </c>
      <c r="D144" s="55">
        <f t="shared" si="17"/>
        <v>1514.9508232485202</v>
      </c>
      <c r="E144" s="55"/>
      <c r="F144" s="56">
        <f t="shared" si="10"/>
        <v>0</v>
      </c>
      <c r="G144" s="55">
        <f t="shared" si="11"/>
        <v>1514.9508232485202</v>
      </c>
      <c r="H144" s="55">
        <f t="shared" si="14"/>
        <v>1033.2272103367686</v>
      </c>
      <c r="I144" s="55">
        <f t="shared" si="15"/>
        <v>481.7236129117517</v>
      </c>
      <c r="J144" s="55">
        <f t="shared" si="12"/>
        <v>143483.85666318872</v>
      </c>
      <c r="K144" s="48"/>
      <c r="L144" s="48"/>
    </row>
    <row r="145" spans="1:12" ht="12.75" hidden="1">
      <c r="A145" s="51">
        <f t="shared" si="13"/>
        <v>127</v>
      </c>
      <c r="B145" s="52">
        <f t="shared" si="9"/>
        <v>45170</v>
      </c>
      <c r="C145" s="55">
        <f t="shared" si="16"/>
        <v>143483.85666318872</v>
      </c>
      <c r="D145" s="55">
        <f t="shared" si="17"/>
        <v>1514.9508232485202</v>
      </c>
      <c r="E145" s="55"/>
      <c r="F145" s="56">
        <f t="shared" si="10"/>
        <v>0</v>
      </c>
      <c r="G145" s="55">
        <f t="shared" si="11"/>
        <v>1514.9508232485202</v>
      </c>
      <c r="H145" s="55">
        <f t="shared" si="14"/>
        <v>1036.6713010378912</v>
      </c>
      <c r="I145" s="55">
        <f t="shared" si="15"/>
        <v>478.27952221062907</v>
      </c>
      <c r="J145" s="55">
        <f t="shared" si="12"/>
        <v>142447.18536215083</v>
      </c>
      <c r="K145" s="48"/>
      <c r="L145" s="48"/>
    </row>
    <row r="146" spans="1:12" ht="12.75" hidden="1">
      <c r="A146" s="51">
        <f t="shared" si="13"/>
        <v>128</v>
      </c>
      <c r="B146" s="52">
        <f t="shared" si="9"/>
        <v>45200</v>
      </c>
      <c r="C146" s="55">
        <f t="shared" si="16"/>
        <v>142447.18536215083</v>
      </c>
      <c r="D146" s="55">
        <f t="shared" si="17"/>
        <v>1514.9508232485202</v>
      </c>
      <c r="E146" s="55"/>
      <c r="F146" s="56">
        <f t="shared" si="10"/>
        <v>0</v>
      </c>
      <c r="G146" s="55">
        <f t="shared" si="11"/>
        <v>1514.9508232485202</v>
      </c>
      <c r="H146" s="55">
        <f t="shared" si="14"/>
        <v>1040.1268720413507</v>
      </c>
      <c r="I146" s="55">
        <f t="shared" si="15"/>
        <v>474.8239512071695</v>
      </c>
      <c r="J146" s="55">
        <f t="shared" si="12"/>
        <v>141407.05849010948</v>
      </c>
      <c r="K146" s="48"/>
      <c r="L146" s="48"/>
    </row>
    <row r="147" spans="1:12" ht="12.75" hidden="1">
      <c r="A147" s="51">
        <f t="shared" si="13"/>
        <v>129</v>
      </c>
      <c r="B147" s="52">
        <f aca="true" t="shared" si="18" ref="B147:B210">IF(Pay_Num&lt;&gt;"",DATE(YEAR(Loan_Start),MONTH(Loan_Start)+(Pay_Num)*12/Num_Pmt_Per_Year,DAY(Loan_Start)),"")</f>
        <v>45231</v>
      </c>
      <c r="C147" s="55">
        <f t="shared" si="16"/>
        <v>141407.05849010948</v>
      </c>
      <c r="D147" s="55">
        <f t="shared" si="17"/>
        <v>1514.9508232485202</v>
      </c>
      <c r="E147" s="55"/>
      <c r="F147" s="56">
        <f aca="true" t="shared" si="19" ref="F147:F210">IF(AND(Pay_Num&lt;&gt;"",Sched_Pay+Scheduled_Extra_Payments&lt;Beg_Bal),Scheduled_Extra_Payments,IF(AND(Pay_Num&lt;&gt;"",Beg_Bal-Sched_Pay&gt;0),Beg_Bal-Sched_Pay,IF(Pay_Num&lt;&gt;"",0,"")))</f>
        <v>0</v>
      </c>
      <c r="G147" s="55">
        <f aca="true" t="shared" si="20" ref="G147:G210">IF(AND(Pay_Num&lt;&gt;"",Sched_Pay+Extra_Pay&lt;Beg_Bal),Sched_Pay+Extra_Pay,IF(Pay_Num&lt;&gt;"",Beg_Bal,""))</f>
        <v>1514.9508232485202</v>
      </c>
      <c r="H147" s="55">
        <f t="shared" si="14"/>
        <v>1043.5939616148219</v>
      </c>
      <c r="I147" s="55">
        <f t="shared" si="15"/>
        <v>471.3568616336983</v>
      </c>
      <c r="J147" s="55">
        <f aca="true" t="shared" si="21" ref="J147:J210">IF(AND(Pay_Num&lt;&gt;"",Sched_Pay+Extra_Pay&lt;Beg_Bal),Beg_Bal-Princ,IF(Pay_Num&lt;&gt;"",0,""))</f>
        <v>140363.46452849466</v>
      </c>
      <c r="K147" s="48"/>
      <c r="L147" s="48"/>
    </row>
    <row r="148" spans="1:12" ht="12.75" hidden="1">
      <c r="A148" s="51">
        <f aca="true" t="shared" si="22" ref="A148:A211">IF(Values_Entered,A147+1,"")</f>
        <v>130</v>
      </c>
      <c r="B148" s="52">
        <f t="shared" si="18"/>
        <v>45261</v>
      </c>
      <c r="C148" s="55">
        <f t="shared" si="16"/>
        <v>140363.46452849466</v>
      </c>
      <c r="D148" s="55">
        <f t="shared" si="17"/>
        <v>1514.9508232485202</v>
      </c>
      <c r="E148" s="55"/>
      <c r="F148" s="56">
        <f t="shared" si="19"/>
        <v>0</v>
      </c>
      <c r="G148" s="55">
        <f t="shared" si="20"/>
        <v>1514.9508232485202</v>
      </c>
      <c r="H148" s="55">
        <f aca="true" t="shared" si="23" ref="H148:H211">IF(Pay_Num&lt;&gt;"",Total_Pay-Int,"")</f>
        <v>1047.072608153538</v>
      </c>
      <c r="I148" s="55">
        <f aca="true" t="shared" si="24" ref="I148:I211">IF(Pay_Num&lt;&gt;"",Beg_Bal*Interest_Rate/Num_Pmt_Per_Year,"")</f>
        <v>467.8782150949822</v>
      </c>
      <c r="J148" s="55">
        <f t="shared" si="21"/>
        <v>139316.39192034112</v>
      </c>
      <c r="K148" s="48"/>
      <c r="L148" s="48"/>
    </row>
    <row r="149" spans="1:12" ht="12.75" hidden="1">
      <c r="A149" s="51">
        <f t="shared" si="22"/>
        <v>131</v>
      </c>
      <c r="B149" s="52">
        <f t="shared" si="18"/>
        <v>45292</v>
      </c>
      <c r="C149" s="55">
        <f aca="true" t="shared" si="25" ref="C149:C212">IF(Pay_Num&lt;&gt;"",J148,"")</f>
        <v>139316.39192034112</v>
      </c>
      <c r="D149" s="55">
        <f aca="true" t="shared" si="26" ref="D149:D212">IF(Pay_Num&lt;&gt;"",Scheduled_Monthly_Payment,"")</f>
        <v>1514.9508232485202</v>
      </c>
      <c r="E149" s="55"/>
      <c r="F149" s="56">
        <f t="shared" si="19"/>
        <v>0</v>
      </c>
      <c r="G149" s="55">
        <f t="shared" si="20"/>
        <v>1514.9508232485202</v>
      </c>
      <c r="H149" s="55">
        <f t="shared" si="23"/>
        <v>1050.5628501807164</v>
      </c>
      <c r="I149" s="55">
        <f t="shared" si="24"/>
        <v>464.3879730678038</v>
      </c>
      <c r="J149" s="55">
        <f t="shared" si="21"/>
        <v>138265.8290701604</v>
      </c>
      <c r="K149" s="48"/>
      <c r="L149" s="48"/>
    </row>
    <row r="150" spans="1:12" ht="12.75" hidden="1">
      <c r="A150" s="51">
        <f t="shared" si="22"/>
        <v>132</v>
      </c>
      <c r="B150" s="52">
        <f t="shared" si="18"/>
        <v>45323</v>
      </c>
      <c r="C150" s="55">
        <f t="shared" si="25"/>
        <v>138265.8290701604</v>
      </c>
      <c r="D150" s="55">
        <f t="shared" si="26"/>
        <v>1514.9508232485202</v>
      </c>
      <c r="E150" s="55"/>
      <c r="F150" s="56">
        <f t="shared" si="19"/>
        <v>0</v>
      </c>
      <c r="G150" s="55">
        <f t="shared" si="20"/>
        <v>1514.9508232485202</v>
      </c>
      <c r="H150" s="55">
        <f t="shared" si="23"/>
        <v>1054.0647263479855</v>
      </c>
      <c r="I150" s="55">
        <f t="shared" si="24"/>
        <v>460.8860969005347</v>
      </c>
      <c r="J150" s="55">
        <f t="shared" si="21"/>
        <v>137211.76434381242</v>
      </c>
      <c r="K150" s="48"/>
      <c r="L150" s="48"/>
    </row>
    <row r="151" spans="1:12" ht="12.75" hidden="1">
      <c r="A151" s="51">
        <f t="shared" si="22"/>
        <v>133</v>
      </c>
      <c r="B151" s="52">
        <f t="shared" si="18"/>
        <v>45352</v>
      </c>
      <c r="C151" s="55">
        <f t="shared" si="25"/>
        <v>137211.76434381242</v>
      </c>
      <c r="D151" s="55">
        <f t="shared" si="26"/>
        <v>1514.9508232485202</v>
      </c>
      <c r="E151" s="55"/>
      <c r="F151" s="56">
        <f t="shared" si="19"/>
        <v>0</v>
      </c>
      <c r="G151" s="55">
        <f t="shared" si="20"/>
        <v>1514.9508232485202</v>
      </c>
      <c r="H151" s="55">
        <f t="shared" si="23"/>
        <v>1057.5782754358122</v>
      </c>
      <c r="I151" s="55">
        <f t="shared" si="24"/>
        <v>457.3725478127081</v>
      </c>
      <c r="J151" s="55">
        <f t="shared" si="21"/>
        <v>136154.1860683766</v>
      </c>
      <c r="K151" s="48"/>
      <c r="L151" s="48"/>
    </row>
    <row r="152" spans="1:12" ht="12.75" hidden="1">
      <c r="A152" s="51">
        <f t="shared" si="22"/>
        <v>134</v>
      </c>
      <c r="B152" s="52">
        <f t="shared" si="18"/>
        <v>45383</v>
      </c>
      <c r="C152" s="55">
        <f t="shared" si="25"/>
        <v>136154.1860683766</v>
      </c>
      <c r="D152" s="55">
        <f t="shared" si="26"/>
        <v>1514.9508232485202</v>
      </c>
      <c r="E152" s="55"/>
      <c r="F152" s="56">
        <f t="shared" si="19"/>
        <v>0</v>
      </c>
      <c r="G152" s="55">
        <f t="shared" si="20"/>
        <v>1514.9508232485202</v>
      </c>
      <c r="H152" s="55">
        <f t="shared" si="23"/>
        <v>1061.1035363539315</v>
      </c>
      <c r="I152" s="55">
        <f t="shared" si="24"/>
        <v>453.8472868945887</v>
      </c>
      <c r="J152" s="55">
        <f t="shared" si="21"/>
        <v>135093.08253202267</v>
      </c>
      <c r="K152" s="48"/>
      <c r="L152" s="48"/>
    </row>
    <row r="153" spans="1:12" ht="12.75" hidden="1">
      <c r="A153" s="51">
        <f t="shared" si="22"/>
        <v>135</v>
      </c>
      <c r="B153" s="52">
        <f t="shared" si="18"/>
        <v>45413</v>
      </c>
      <c r="C153" s="55">
        <f t="shared" si="25"/>
        <v>135093.08253202267</v>
      </c>
      <c r="D153" s="55">
        <f t="shared" si="26"/>
        <v>1514.9508232485202</v>
      </c>
      <c r="E153" s="55"/>
      <c r="F153" s="56">
        <f t="shared" si="19"/>
        <v>0</v>
      </c>
      <c r="G153" s="55">
        <f t="shared" si="20"/>
        <v>1514.9508232485202</v>
      </c>
      <c r="H153" s="55">
        <f t="shared" si="23"/>
        <v>1064.640548141778</v>
      </c>
      <c r="I153" s="55">
        <f t="shared" si="24"/>
        <v>450.31027510674227</v>
      </c>
      <c r="J153" s="55">
        <f t="shared" si="21"/>
        <v>134028.44198388088</v>
      </c>
      <c r="K153" s="48"/>
      <c r="L153" s="48"/>
    </row>
    <row r="154" spans="1:12" ht="12.75" hidden="1">
      <c r="A154" s="51">
        <f t="shared" si="22"/>
        <v>136</v>
      </c>
      <c r="B154" s="52">
        <f t="shared" si="18"/>
        <v>45444</v>
      </c>
      <c r="C154" s="55">
        <f t="shared" si="25"/>
        <v>134028.44198388088</v>
      </c>
      <c r="D154" s="55">
        <f t="shared" si="26"/>
        <v>1514.9508232485202</v>
      </c>
      <c r="E154" s="55"/>
      <c r="F154" s="56">
        <f t="shared" si="19"/>
        <v>0</v>
      </c>
      <c r="G154" s="55">
        <f t="shared" si="20"/>
        <v>1514.9508232485202</v>
      </c>
      <c r="H154" s="55">
        <f t="shared" si="23"/>
        <v>1068.1893499689172</v>
      </c>
      <c r="I154" s="55">
        <f t="shared" si="24"/>
        <v>446.76147327960297</v>
      </c>
      <c r="J154" s="55">
        <f t="shared" si="21"/>
        <v>132960.25263391196</v>
      </c>
      <c r="K154" s="48"/>
      <c r="L154" s="48"/>
    </row>
    <row r="155" spans="1:12" ht="12.75" hidden="1">
      <c r="A155" s="51">
        <f t="shared" si="22"/>
        <v>137</v>
      </c>
      <c r="B155" s="52">
        <f t="shared" si="18"/>
        <v>45474</v>
      </c>
      <c r="C155" s="55">
        <f t="shared" si="25"/>
        <v>132960.25263391196</v>
      </c>
      <c r="D155" s="55">
        <f t="shared" si="26"/>
        <v>1514.9508232485202</v>
      </c>
      <c r="E155" s="55"/>
      <c r="F155" s="56">
        <f t="shared" si="19"/>
        <v>0</v>
      </c>
      <c r="G155" s="55">
        <f t="shared" si="20"/>
        <v>1514.9508232485202</v>
      </c>
      <c r="H155" s="55">
        <f t="shared" si="23"/>
        <v>1071.7499811354803</v>
      </c>
      <c r="I155" s="55">
        <f t="shared" si="24"/>
        <v>443.2008421130399</v>
      </c>
      <c r="J155" s="55">
        <f t="shared" si="21"/>
        <v>131888.5026527765</v>
      </c>
      <c r="K155" s="48"/>
      <c r="L155" s="48"/>
    </row>
    <row r="156" spans="1:12" ht="12.75" hidden="1">
      <c r="A156" s="51">
        <f t="shared" si="22"/>
        <v>138</v>
      </c>
      <c r="B156" s="52">
        <f t="shared" si="18"/>
        <v>45505</v>
      </c>
      <c r="C156" s="55">
        <f t="shared" si="25"/>
        <v>131888.5026527765</v>
      </c>
      <c r="D156" s="55">
        <f t="shared" si="26"/>
        <v>1514.9508232485202</v>
      </c>
      <c r="E156" s="55"/>
      <c r="F156" s="56">
        <f t="shared" si="19"/>
        <v>0</v>
      </c>
      <c r="G156" s="55">
        <f t="shared" si="20"/>
        <v>1514.9508232485202</v>
      </c>
      <c r="H156" s="55">
        <f t="shared" si="23"/>
        <v>1075.3224810725985</v>
      </c>
      <c r="I156" s="55">
        <f t="shared" si="24"/>
        <v>439.62834217592166</v>
      </c>
      <c r="J156" s="55">
        <f t="shared" si="21"/>
        <v>130813.18017170389</v>
      </c>
      <c r="K156" s="48"/>
      <c r="L156" s="48"/>
    </row>
    <row r="157" spans="1:12" ht="12.75" hidden="1">
      <c r="A157" s="51">
        <f t="shared" si="22"/>
        <v>139</v>
      </c>
      <c r="B157" s="52">
        <f t="shared" si="18"/>
        <v>45536</v>
      </c>
      <c r="C157" s="55">
        <f t="shared" si="25"/>
        <v>130813.18017170389</v>
      </c>
      <c r="D157" s="55">
        <f t="shared" si="26"/>
        <v>1514.9508232485202</v>
      </c>
      <c r="E157" s="55"/>
      <c r="F157" s="56">
        <f t="shared" si="19"/>
        <v>0</v>
      </c>
      <c r="G157" s="55">
        <f t="shared" si="20"/>
        <v>1514.9508232485202</v>
      </c>
      <c r="H157" s="55">
        <f t="shared" si="23"/>
        <v>1078.9068893428405</v>
      </c>
      <c r="I157" s="55">
        <f t="shared" si="24"/>
        <v>436.0439339056797</v>
      </c>
      <c r="J157" s="55">
        <f t="shared" si="21"/>
        <v>129734.27328236106</v>
      </c>
      <c r="K157" s="48"/>
      <c r="L157" s="48"/>
    </row>
    <row r="158" spans="1:12" ht="12.75" hidden="1">
      <c r="A158" s="51">
        <f t="shared" si="22"/>
        <v>140</v>
      </c>
      <c r="B158" s="52">
        <f t="shared" si="18"/>
        <v>45566</v>
      </c>
      <c r="C158" s="55">
        <f t="shared" si="25"/>
        <v>129734.27328236106</v>
      </c>
      <c r="D158" s="55">
        <f t="shared" si="26"/>
        <v>1514.9508232485202</v>
      </c>
      <c r="E158" s="55"/>
      <c r="F158" s="56">
        <f t="shared" si="19"/>
        <v>0</v>
      </c>
      <c r="G158" s="55">
        <f t="shared" si="20"/>
        <v>1514.9508232485202</v>
      </c>
      <c r="H158" s="55">
        <f t="shared" si="23"/>
        <v>1082.50324564065</v>
      </c>
      <c r="I158" s="55">
        <f t="shared" si="24"/>
        <v>432.4475776078702</v>
      </c>
      <c r="J158" s="55">
        <f t="shared" si="21"/>
        <v>128651.77003672041</v>
      </c>
      <c r="K158" s="48"/>
      <c r="L158" s="48"/>
    </row>
    <row r="159" spans="1:12" ht="12.75" hidden="1">
      <c r="A159" s="51">
        <f t="shared" si="22"/>
        <v>141</v>
      </c>
      <c r="B159" s="52">
        <f t="shared" si="18"/>
        <v>45597</v>
      </c>
      <c r="C159" s="55">
        <f t="shared" si="25"/>
        <v>128651.77003672041</v>
      </c>
      <c r="D159" s="55">
        <f t="shared" si="26"/>
        <v>1514.9508232485202</v>
      </c>
      <c r="E159" s="55"/>
      <c r="F159" s="56">
        <f t="shared" si="19"/>
        <v>0</v>
      </c>
      <c r="G159" s="55">
        <f t="shared" si="20"/>
        <v>1514.9508232485202</v>
      </c>
      <c r="H159" s="55">
        <f t="shared" si="23"/>
        <v>1086.1115897927855</v>
      </c>
      <c r="I159" s="55">
        <f t="shared" si="24"/>
        <v>428.8392334557347</v>
      </c>
      <c r="J159" s="55">
        <f t="shared" si="21"/>
        <v>127565.65844692763</v>
      </c>
      <c r="K159" s="48"/>
      <c r="L159" s="48"/>
    </row>
    <row r="160" spans="1:12" ht="12.75" hidden="1">
      <c r="A160" s="51">
        <f t="shared" si="22"/>
        <v>142</v>
      </c>
      <c r="B160" s="52">
        <f t="shared" si="18"/>
        <v>45627</v>
      </c>
      <c r="C160" s="55">
        <f t="shared" si="25"/>
        <v>127565.65844692763</v>
      </c>
      <c r="D160" s="55">
        <f t="shared" si="26"/>
        <v>1514.9508232485202</v>
      </c>
      <c r="E160" s="55"/>
      <c r="F160" s="56">
        <f t="shared" si="19"/>
        <v>0</v>
      </c>
      <c r="G160" s="55">
        <f t="shared" si="20"/>
        <v>1514.9508232485202</v>
      </c>
      <c r="H160" s="55">
        <f t="shared" si="23"/>
        <v>1089.7319617587614</v>
      </c>
      <c r="I160" s="55">
        <f t="shared" si="24"/>
        <v>425.2188614897588</v>
      </c>
      <c r="J160" s="55">
        <f t="shared" si="21"/>
        <v>126475.92648516886</v>
      </c>
      <c r="K160" s="48"/>
      <c r="L160" s="48"/>
    </row>
    <row r="161" spans="1:12" ht="12.75" hidden="1">
      <c r="A161" s="51">
        <f t="shared" si="22"/>
        <v>143</v>
      </c>
      <c r="B161" s="52">
        <f t="shared" si="18"/>
        <v>45658</v>
      </c>
      <c r="C161" s="55">
        <f t="shared" si="25"/>
        <v>126475.92648516886</v>
      </c>
      <c r="D161" s="55">
        <f t="shared" si="26"/>
        <v>1514.9508232485202</v>
      </c>
      <c r="E161" s="55"/>
      <c r="F161" s="56">
        <f t="shared" si="19"/>
        <v>0</v>
      </c>
      <c r="G161" s="55">
        <f t="shared" si="20"/>
        <v>1514.9508232485202</v>
      </c>
      <c r="H161" s="55">
        <f t="shared" si="23"/>
        <v>1093.3644016312908</v>
      </c>
      <c r="I161" s="55">
        <f t="shared" si="24"/>
        <v>421.5864216172295</v>
      </c>
      <c r="J161" s="55">
        <f t="shared" si="21"/>
        <v>125382.56208353757</v>
      </c>
      <c r="K161" s="48"/>
      <c r="L161" s="48"/>
    </row>
    <row r="162" spans="1:12" ht="12.75" hidden="1">
      <c r="A162" s="51">
        <f t="shared" si="22"/>
        <v>144</v>
      </c>
      <c r="B162" s="52">
        <f t="shared" si="18"/>
        <v>45689</v>
      </c>
      <c r="C162" s="55">
        <f t="shared" si="25"/>
        <v>125382.56208353757</v>
      </c>
      <c r="D162" s="55">
        <f t="shared" si="26"/>
        <v>1514.9508232485202</v>
      </c>
      <c r="E162" s="55"/>
      <c r="F162" s="56">
        <f t="shared" si="19"/>
        <v>0</v>
      </c>
      <c r="G162" s="55">
        <f t="shared" si="20"/>
        <v>1514.9508232485202</v>
      </c>
      <c r="H162" s="55">
        <f t="shared" si="23"/>
        <v>1097.0089496367284</v>
      </c>
      <c r="I162" s="55">
        <f t="shared" si="24"/>
        <v>417.9418736117919</v>
      </c>
      <c r="J162" s="55">
        <f t="shared" si="21"/>
        <v>124285.55313390084</v>
      </c>
      <c r="K162" s="48"/>
      <c r="L162" s="48"/>
    </row>
    <row r="163" spans="1:12" ht="12.75" hidden="1">
      <c r="A163" s="51">
        <f t="shared" si="22"/>
        <v>145</v>
      </c>
      <c r="B163" s="52">
        <f t="shared" si="18"/>
        <v>45717</v>
      </c>
      <c r="C163" s="55">
        <f t="shared" si="25"/>
        <v>124285.55313390084</v>
      </c>
      <c r="D163" s="55">
        <f t="shared" si="26"/>
        <v>1514.9508232485202</v>
      </c>
      <c r="E163" s="55"/>
      <c r="F163" s="56">
        <f t="shared" si="19"/>
        <v>0</v>
      </c>
      <c r="G163" s="55">
        <f t="shared" si="20"/>
        <v>1514.9508232485202</v>
      </c>
      <c r="H163" s="55">
        <f t="shared" si="23"/>
        <v>1100.6656461355174</v>
      </c>
      <c r="I163" s="55">
        <f t="shared" si="24"/>
        <v>414.2851771130028</v>
      </c>
      <c r="J163" s="55">
        <f t="shared" si="21"/>
        <v>123184.88748776533</v>
      </c>
      <c r="K163" s="48"/>
      <c r="L163" s="48"/>
    </row>
    <row r="164" spans="1:12" ht="12.75" hidden="1">
      <c r="A164" s="51">
        <f t="shared" si="22"/>
        <v>146</v>
      </c>
      <c r="B164" s="52">
        <f t="shared" si="18"/>
        <v>45748</v>
      </c>
      <c r="C164" s="55">
        <f t="shared" si="25"/>
        <v>123184.88748776533</v>
      </c>
      <c r="D164" s="55">
        <f t="shared" si="26"/>
        <v>1514.9508232485202</v>
      </c>
      <c r="E164" s="55"/>
      <c r="F164" s="56">
        <f t="shared" si="19"/>
        <v>0</v>
      </c>
      <c r="G164" s="55">
        <f t="shared" si="20"/>
        <v>1514.9508232485202</v>
      </c>
      <c r="H164" s="55">
        <f t="shared" si="23"/>
        <v>1104.3345316226357</v>
      </c>
      <c r="I164" s="55">
        <f t="shared" si="24"/>
        <v>410.61629162588446</v>
      </c>
      <c r="J164" s="55">
        <f t="shared" si="21"/>
        <v>122080.5529561427</v>
      </c>
      <c r="K164" s="48"/>
      <c r="L164" s="48"/>
    </row>
    <row r="165" spans="1:12" ht="12.75" hidden="1">
      <c r="A165" s="51">
        <f t="shared" si="22"/>
        <v>147</v>
      </c>
      <c r="B165" s="52">
        <f t="shared" si="18"/>
        <v>45778</v>
      </c>
      <c r="C165" s="55">
        <f t="shared" si="25"/>
        <v>122080.5529561427</v>
      </c>
      <c r="D165" s="55">
        <f t="shared" si="26"/>
        <v>1514.9508232485202</v>
      </c>
      <c r="E165" s="55"/>
      <c r="F165" s="56">
        <f t="shared" si="19"/>
        <v>0</v>
      </c>
      <c r="G165" s="55">
        <f t="shared" si="20"/>
        <v>1514.9508232485202</v>
      </c>
      <c r="H165" s="55">
        <f t="shared" si="23"/>
        <v>1108.0156467280447</v>
      </c>
      <c r="I165" s="55">
        <f t="shared" si="24"/>
        <v>406.93517652047564</v>
      </c>
      <c r="J165" s="55">
        <f t="shared" si="21"/>
        <v>120972.53730941465</v>
      </c>
      <c r="K165" s="48"/>
      <c r="L165" s="48"/>
    </row>
    <row r="166" spans="1:12" ht="12.75" hidden="1">
      <c r="A166" s="51">
        <f t="shared" si="22"/>
        <v>148</v>
      </c>
      <c r="B166" s="52">
        <f t="shared" si="18"/>
        <v>45809</v>
      </c>
      <c r="C166" s="55">
        <f t="shared" si="25"/>
        <v>120972.53730941465</v>
      </c>
      <c r="D166" s="55">
        <f t="shared" si="26"/>
        <v>1514.9508232485202</v>
      </c>
      <c r="E166" s="55"/>
      <c r="F166" s="56">
        <f t="shared" si="19"/>
        <v>0</v>
      </c>
      <c r="G166" s="55">
        <f t="shared" si="20"/>
        <v>1514.9508232485202</v>
      </c>
      <c r="H166" s="55">
        <f t="shared" si="23"/>
        <v>1111.709032217138</v>
      </c>
      <c r="I166" s="55">
        <f t="shared" si="24"/>
        <v>403.2417910313822</v>
      </c>
      <c r="J166" s="55">
        <f t="shared" si="21"/>
        <v>119860.8282771975</v>
      </c>
      <c r="K166" s="48"/>
      <c r="L166" s="48"/>
    </row>
    <row r="167" spans="1:12" ht="12.75" hidden="1">
      <c r="A167" s="51">
        <f t="shared" si="22"/>
        <v>149</v>
      </c>
      <c r="B167" s="52">
        <f t="shared" si="18"/>
        <v>45839</v>
      </c>
      <c r="C167" s="55">
        <f t="shared" si="25"/>
        <v>119860.8282771975</v>
      </c>
      <c r="D167" s="55">
        <f t="shared" si="26"/>
        <v>1514.9508232485202</v>
      </c>
      <c r="E167" s="55"/>
      <c r="F167" s="56">
        <f t="shared" si="19"/>
        <v>0</v>
      </c>
      <c r="G167" s="55">
        <f t="shared" si="20"/>
        <v>1514.9508232485202</v>
      </c>
      <c r="H167" s="55">
        <f t="shared" si="23"/>
        <v>1115.4147289911953</v>
      </c>
      <c r="I167" s="55">
        <f t="shared" si="24"/>
        <v>399.53609425732503</v>
      </c>
      <c r="J167" s="55">
        <f t="shared" si="21"/>
        <v>118745.41354820631</v>
      </c>
      <c r="K167" s="48"/>
      <c r="L167" s="48"/>
    </row>
    <row r="168" spans="1:12" ht="12.75" hidden="1">
      <c r="A168" s="51">
        <f t="shared" si="22"/>
        <v>150</v>
      </c>
      <c r="B168" s="52">
        <f t="shared" si="18"/>
        <v>45870</v>
      </c>
      <c r="C168" s="55">
        <f t="shared" si="25"/>
        <v>118745.41354820631</v>
      </c>
      <c r="D168" s="55">
        <f t="shared" si="26"/>
        <v>1514.9508232485202</v>
      </c>
      <c r="E168" s="55"/>
      <c r="F168" s="56">
        <f t="shared" si="19"/>
        <v>0</v>
      </c>
      <c r="G168" s="55">
        <f t="shared" si="20"/>
        <v>1514.9508232485202</v>
      </c>
      <c r="H168" s="55">
        <f t="shared" si="23"/>
        <v>1119.1327780878325</v>
      </c>
      <c r="I168" s="55">
        <f t="shared" si="24"/>
        <v>395.8180451606877</v>
      </c>
      <c r="J168" s="55">
        <f t="shared" si="21"/>
        <v>117626.28077011848</v>
      </c>
      <c r="K168" s="48"/>
      <c r="L168" s="48"/>
    </row>
    <row r="169" spans="1:12" ht="12.75" hidden="1">
      <c r="A169" s="51">
        <f t="shared" si="22"/>
        <v>151</v>
      </c>
      <c r="B169" s="52">
        <f t="shared" si="18"/>
        <v>45901</v>
      </c>
      <c r="C169" s="55">
        <f t="shared" si="25"/>
        <v>117626.28077011848</v>
      </c>
      <c r="D169" s="55">
        <f t="shared" si="26"/>
        <v>1514.9508232485202</v>
      </c>
      <c r="E169" s="55"/>
      <c r="F169" s="56">
        <f t="shared" si="19"/>
        <v>0</v>
      </c>
      <c r="G169" s="55">
        <f t="shared" si="20"/>
        <v>1514.9508232485202</v>
      </c>
      <c r="H169" s="55">
        <f t="shared" si="23"/>
        <v>1122.8632206814586</v>
      </c>
      <c r="I169" s="55">
        <f t="shared" si="24"/>
        <v>392.0876025670616</v>
      </c>
      <c r="J169" s="55">
        <f t="shared" si="21"/>
        <v>116503.41754943701</v>
      </c>
      <c r="K169" s="48"/>
      <c r="L169" s="48"/>
    </row>
    <row r="170" spans="1:12" ht="12.75" hidden="1">
      <c r="A170" s="51">
        <f t="shared" si="22"/>
        <v>152</v>
      </c>
      <c r="B170" s="52">
        <f t="shared" si="18"/>
        <v>45931</v>
      </c>
      <c r="C170" s="55">
        <f t="shared" si="25"/>
        <v>116503.41754943701</v>
      </c>
      <c r="D170" s="55">
        <f t="shared" si="26"/>
        <v>1514.9508232485202</v>
      </c>
      <c r="E170" s="55"/>
      <c r="F170" s="56">
        <f t="shared" si="19"/>
        <v>0</v>
      </c>
      <c r="G170" s="55">
        <f t="shared" si="20"/>
        <v>1514.9508232485202</v>
      </c>
      <c r="H170" s="55">
        <f t="shared" si="23"/>
        <v>1126.60609808373</v>
      </c>
      <c r="I170" s="55">
        <f t="shared" si="24"/>
        <v>388.3447251647901</v>
      </c>
      <c r="J170" s="55">
        <f t="shared" si="21"/>
        <v>115376.81145135328</v>
      </c>
      <c r="K170" s="48"/>
      <c r="L170" s="48"/>
    </row>
    <row r="171" spans="1:12" ht="12.75" hidden="1">
      <c r="A171" s="51">
        <f t="shared" si="22"/>
        <v>153</v>
      </c>
      <c r="B171" s="52">
        <f t="shared" si="18"/>
        <v>45962</v>
      </c>
      <c r="C171" s="55">
        <f t="shared" si="25"/>
        <v>115376.81145135328</v>
      </c>
      <c r="D171" s="55">
        <f t="shared" si="26"/>
        <v>1514.9508232485202</v>
      </c>
      <c r="E171" s="55"/>
      <c r="F171" s="56">
        <f t="shared" si="19"/>
        <v>0</v>
      </c>
      <c r="G171" s="55">
        <f t="shared" si="20"/>
        <v>1514.9508232485202</v>
      </c>
      <c r="H171" s="55">
        <f t="shared" si="23"/>
        <v>1130.3614517440094</v>
      </c>
      <c r="I171" s="55">
        <f t="shared" si="24"/>
        <v>384.5893715045109</v>
      </c>
      <c r="J171" s="55">
        <f t="shared" si="21"/>
        <v>114246.44999960926</v>
      </c>
      <c r="K171" s="48"/>
      <c r="L171" s="48"/>
    </row>
    <row r="172" spans="1:12" ht="12.75" hidden="1">
      <c r="A172" s="51">
        <f t="shared" si="22"/>
        <v>154</v>
      </c>
      <c r="B172" s="52">
        <f t="shared" si="18"/>
        <v>45992</v>
      </c>
      <c r="C172" s="55">
        <f t="shared" si="25"/>
        <v>114246.44999960926</v>
      </c>
      <c r="D172" s="55">
        <f t="shared" si="26"/>
        <v>1514.9508232485202</v>
      </c>
      <c r="E172" s="55"/>
      <c r="F172" s="56">
        <f t="shared" si="19"/>
        <v>0</v>
      </c>
      <c r="G172" s="55">
        <f t="shared" si="20"/>
        <v>1514.9508232485202</v>
      </c>
      <c r="H172" s="55">
        <f t="shared" si="23"/>
        <v>1134.1293232498226</v>
      </c>
      <c r="I172" s="55">
        <f t="shared" si="24"/>
        <v>380.82149999869756</v>
      </c>
      <c r="J172" s="55">
        <f t="shared" si="21"/>
        <v>113112.32067635944</v>
      </c>
      <c r="K172" s="48"/>
      <c r="L172" s="48"/>
    </row>
    <row r="173" spans="1:12" ht="12.75" hidden="1">
      <c r="A173" s="51">
        <f t="shared" si="22"/>
        <v>155</v>
      </c>
      <c r="B173" s="52">
        <f t="shared" si="18"/>
        <v>46023</v>
      </c>
      <c r="C173" s="55">
        <f t="shared" si="25"/>
        <v>113112.32067635944</v>
      </c>
      <c r="D173" s="55">
        <f t="shared" si="26"/>
        <v>1514.9508232485202</v>
      </c>
      <c r="E173" s="55"/>
      <c r="F173" s="56">
        <f t="shared" si="19"/>
        <v>0</v>
      </c>
      <c r="G173" s="55">
        <f t="shared" si="20"/>
        <v>1514.9508232485202</v>
      </c>
      <c r="H173" s="55">
        <f t="shared" si="23"/>
        <v>1137.9097543273222</v>
      </c>
      <c r="I173" s="55">
        <f t="shared" si="24"/>
        <v>377.04106892119813</v>
      </c>
      <c r="J173" s="55">
        <f t="shared" si="21"/>
        <v>111974.41092203211</v>
      </c>
      <c r="K173" s="48"/>
      <c r="L173" s="48"/>
    </row>
    <row r="174" spans="1:12" ht="12.75" hidden="1">
      <c r="A174" s="51">
        <f t="shared" si="22"/>
        <v>156</v>
      </c>
      <c r="B174" s="52">
        <f t="shared" si="18"/>
        <v>46054</v>
      </c>
      <c r="C174" s="55">
        <f t="shared" si="25"/>
        <v>111974.41092203211</v>
      </c>
      <c r="D174" s="55">
        <f t="shared" si="26"/>
        <v>1514.9508232485202</v>
      </c>
      <c r="E174" s="55"/>
      <c r="F174" s="56">
        <f t="shared" si="19"/>
        <v>0</v>
      </c>
      <c r="G174" s="55">
        <f t="shared" si="20"/>
        <v>1514.9508232485202</v>
      </c>
      <c r="H174" s="55">
        <f t="shared" si="23"/>
        <v>1141.7027868417465</v>
      </c>
      <c r="I174" s="55">
        <f t="shared" si="24"/>
        <v>373.24803640677374</v>
      </c>
      <c r="J174" s="55">
        <f t="shared" si="21"/>
        <v>110832.70813519036</v>
      </c>
      <c r="K174" s="48"/>
      <c r="L174" s="48"/>
    </row>
    <row r="175" spans="1:12" ht="12.75" hidden="1">
      <c r="A175" s="51">
        <f t="shared" si="22"/>
        <v>157</v>
      </c>
      <c r="B175" s="52">
        <f t="shared" si="18"/>
        <v>46082</v>
      </c>
      <c r="C175" s="55">
        <f t="shared" si="25"/>
        <v>110832.70813519036</v>
      </c>
      <c r="D175" s="55">
        <f t="shared" si="26"/>
        <v>1514.9508232485202</v>
      </c>
      <c r="E175" s="55"/>
      <c r="F175" s="56">
        <f t="shared" si="19"/>
        <v>0</v>
      </c>
      <c r="G175" s="55">
        <f t="shared" si="20"/>
        <v>1514.9508232485202</v>
      </c>
      <c r="H175" s="55">
        <f t="shared" si="23"/>
        <v>1145.5084627978856</v>
      </c>
      <c r="I175" s="55">
        <f t="shared" si="24"/>
        <v>369.44236045063457</v>
      </c>
      <c r="J175" s="55">
        <f t="shared" si="21"/>
        <v>109687.19967239248</v>
      </c>
      <c r="K175" s="48"/>
      <c r="L175" s="48"/>
    </row>
    <row r="176" spans="1:12" ht="12.75" hidden="1">
      <c r="A176" s="51">
        <f t="shared" si="22"/>
        <v>158</v>
      </c>
      <c r="B176" s="52">
        <f t="shared" si="18"/>
        <v>46113</v>
      </c>
      <c r="C176" s="55">
        <f t="shared" si="25"/>
        <v>109687.19967239248</v>
      </c>
      <c r="D176" s="55">
        <f t="shared" si="26"/>
        <v>1514.9508232485202</v>
      </c>
      <c r="E176" s="55"/>
      <c r="F176" s="56">
        <f t="shared" si="19"/>
        <v>0</v>
      </c>
      <c r="G176" s="55">
        <f t="shared" si="20"/>
        <v>1514.9508232485202</v>
      </c>
      <c r="H176" s="55">
        <f t="shared" si="23"/>
        <v>1149.3268243405453</v>
      </c>
      <c r="I176" s="55">
        <f t="shared" si="24"/>
        <v>365.62399890797496</v>
      </c>
      <c r="J176" s="55">
        <f t="shared" si="21"/>
        <v>108537.87284805193</v>
      </c>
      <c r="K176" s="48"/>
      <c r="L176" s="48"/>
    </row>
    <row r="177" spans="1:12" ht="12.75" hidden="1">
      <c r="A177" s="51">
        <f t="shared" si="22"/>
        <v>159</v>
      </c>
      <c r="B177" s="52">
        <f t="shared" si="18"/>
        <v>46143</v>
      </c>
      <c r="C177" s="55">
        <f t="shared" si="25"/>
        <v>108537.87284805193</v>
      </c>
      <c r="D177" s="55">
        <f t="shared" si="26"/>
        <v>1514.9508232485202</v>
      </c>
      <c r="E177" s="55"/>
      <c r="F177" s="56">
        <f t="shared" si="19"/>
        <v>0</v>
      </c>
      <c r="G177" s="55">
        <f t="shared" si="20"/>
        <v>1514.9508232485202</v>
      </c>
      <c r="H177" s="55">
        <f t="shared" si="23"/>
        <v>1153.1579137550139</v>
      </c>
      <c r="I177" s="55">
        <f t="shared" si="24"/>
        <v>361.79290949350644</v>
      </c>
      <c r="J177" s="55">
        <f t="shared" si="21"/>
        <v>107384.71493429692</v>
      </c>
      <c r="K177" s="48"/>
      <c r="L177" s="48"/>
    </row>
    <row r="178" spans="1:12" ht="12.75" hidden="1">
      <c r="A178" s="51">
        <f t="shared" si="22"/>
        <v>160</v>
      </c>
      <c r="B178" s="52">
        <f t="shared" si="18"/>
        <v>46174</v>
      </c>
      <c r="C178" s="55">
        <f t="shared" si="25"/>
        <v>107384.71493429692</v>
      </c>
      <c r="D178" s="55">
        <f t="shared" si="26"/>
        <v>1514.9508232485202</v>
      </c>
      <c r="E178" s="55"/>
      <c r="F178" s="56">
        <f t="shared" si="19"/>
        <v>0</v>
      </c>
      <c r="G178" s="55">
        <f t="shared" si="20"/>
        <v>1514.9508232485202</v>
      </c>
      <c r="H178" s="55">
        <f t="shared" si="23"/>
        <v>1157.0017734675305</v>
      </c>
      <c r="I178" s="55">
        <f t="shared" si="24"/>
        <v>357.94904978098975</v>
      </c>
      <c r="J178" s="55">
        <f t="shared" si="21"/>
        <v>106227.71316082939</v>
      </c>
      <c r="K178" s="48"/>
      <c r="L178" s="48"/>
    </row>
    <row r="179" spans="1:12" ht="12.75" hidden="1">
      <c r="A179" s="51">
        <f t="shared" si="22"/>
        <v>161</v>
      </c>
      <c r="B179" s="52">
        <f t="shared" si="18"/>
        <v>46204</v>
      </c>
      <c r="C179" s="55">
        <f t="shared" si="25"/>
        <v>106227.71316082939</v>
      </c>
      <c r="D179" s="55">
        <f t="shared" si="26"/>
        <v>1514.9508232485202</v>
      </c>
      <c r="E179" s="55"/>
      <c r="F179" s="56">
        <f t="shared" si="19"/>
        <v>0</v>
      </c>
      <c r="G179" s="55">
        <f t="shared" si="20"/>
        <v>1514.9508232485202</v>
      </c>
      <c r="H179" s="55">
        <f t="shared" si="23"/>
        <v>1160.8584460457555</v>
      </c>
      <c r="I179" s="55">
        <f t="shared" si="24"/>
        <v>354.0923772027647</v>
      </c>
      <c r="J179" s="55">
        <f t="shared" si="21"/>
        <v>105066.85471478364</v>
      </c>
      <c r="K179" s="48"/>
      <c r="L179" s="48"/>
    </row>
    <row r="180" spans="1:12" ht="12.75" hidden="1">
      <c r="A180" s="51">
        <f t="shared" si="22"/>
        <v>162</v>
      </c>
      <c r="B180" s="52">
        <f t="shared" si="18"/>
        <v>46235</v>
      </c>
      <c r="C180" s="55">
        <f t="shared" si="25"/>
        <v>105066.85471478364</v>
      </c>
      <c r="D180" s="55">
        <f t="shared" si="26"/>
        <v>1514.9508232485202</v>
      </c>
      <c r="E180" s="55"/>
      <c r="F180" s="56">
        <f t="shared" si="19"/>
        <v>0</v>
      </c>
      <c r="G180" s="55">
        <f t="shared" si="20"/>
        <v>1514.9508232485202</v>
      </c>
      <c r="H180" s="55">
        <f t="shared" si="23"/>
        <v>1164.7279741992415</v>
      </c>
      <c r="I180" s="55">
        <f t="shared" si="24"/>
        <v>350.22284904927875</v>
      </c>
      <c r="J180" s="55">
        <f t="shared" si="21"/>
        <v>103902.1267405844</v>
      </c>
      <c r="K180" s="48"/>
      <c r="L180" s="48"/>
    </row>
    <row r="181" spans="1:12" ht="12.75" hidden="1">
      <c r="A181" s="51">
        <f t="shared" si="22"/>
        <v>163</v>
      </c>
      <c r="B181" s="52">
        <f t="shared" si="18"/>
        <v>46266</v>
      </c>
      <c r="C181" s="55">
        <f t="shared" si="25"/>
        <v>103902.1267405844</v>
      </c>
      <c r="D181" s="55">
        <f t="shared" si="26"/>
        <v>1514.9508232485202</v>
      </c>
      <c r="E181" s="55"/>
      <c r="F181" s="56">
        <f t="shared" si="19"/>
        <v>0</v>
      </c>
      <c r="G181" s="55">
        <f t="shared" si="20"/>
        <v>1514.9508232485202</v>
      </c>
      <c r="H181" s="55">
        <f t="shared" si="23"/>
        <v>1168.6104007799056</v>
      </c>
      <c r="I181" s="55">
        <f t="shared" si="24"/>
        <v>346.34042246861463</v>
      </c>
      <c r="J181" s="55">
        <f t="shared" si="21"/>
        <v>102733.5163398045</v>
      </c>
      <c r="K181" s="48"/>
      <c r="L181" s="48"/>
    </row>
    <row r="182" spans="1:12" ht="12.75" hidden="1">
      <c r="A182" s="51">
        <f t="shared" si="22"/>
        <v>164</v>
      </c>
      <c r="B182" s="52">
        <f t="shared" si="18"/>
        <v>46296</v>
      </c>
      <c r="C182" s="55">
        <f t="shared" si="25"/>
        <v>102733.5163398045</v>
      </c>
      <c r="D182" s="55">
        <f t="shared" si="26"/>
        <v>1514.9508232485202</v>
      </c>
      <c r="E182" s="55"/>
      <c r="F182" s="56">
        <f t="shared" si="19"/>
        <v>0</v>
      </c>
      <c r="G182" s="55">
        <f t="shared" si="20"/>
        <v>1514.9508232485202</v>
      </c>
      <c r="H182" s="55">
        <f t="shared" si="23"/>
        <v>1172.5057687825051</v>
      </c>
      <c r="I182" s="55">
        <f t="shared" si="24"/>
        <v>342.44505446601505</v>
      </c>
      <c r="J182" s="55">
        <f t="shared" si="21"/>
        <v>101561.010571022</v>
      </c>
      <c r="K182" s="48"/>
      <c r="L182" s="48"/>
    </row>
    <row r="183" spans="1:12" ht="12.75" hidden="1">
      <c r="A183" s="51">
        <f t="shared" si="22"/>
        <v>165</v>
      </c>
      <c r="B183" s="52">
        <f t="shared" si="18"/>
        <v>46327</v>
      </c>
      <c r="C183" s="55">
        <f t="shared" si="25"/>
        <v>101561.010571022</v>
      </c>
      <c r="D183" s="55">
        <f t="shared" si="26"/>
        <v>1514.9508232485202</v>
      </c>
      <c r="E183" s="55"/>
      <c r="F183" s="56">
        <f t="shared" si="19"/>
        <v>0</v>
      </c>
      <c r="G183" s="55">
        <f t="shared" si="20"/>
        <v>1514.9508232485202</v>
      </c>
      <c r="H183" s="55">
        <f t="shared" si="23"/>
        <v>1176.4141213451135</v>
      </c>
      <c r="I183" s="55">
        <f t="shared" si="24"/>
        <v>338.53670190340665</v>
      </c>
      <c r="J183" s="55">
        <f t="shared" si="21"/>
        <v>100384.59644967689</v>
      </c>
      <c r="K183" s="48"/>
      <c r="L183" s="48"/>
    </row>
    <row r="184" spans="1:12" ht="12.75" hidden="1">
      <c r="A184" s="51">
        <f t="shared" si="22"/>
        <v>166</v>
      </c>
      <c r="B184" s="52">
        <f t="shared" si="18"/>
        <v>46357</v>
      </c>
      <c r="C184" s="55">
        <f t="shared" si="25"/>
        <v>100384.59644967689</v>
      </c>
      <c r="D184" s="55">
        <f t="shared" si="26"/>
        <v>1514.9508232485202</v>
      </c>
      <c r="E184" s="55"/>
      <c r="F184" s="56">
        <f t="shared" si="19"/>
        <v>0</v>
      </c>
      <c r="G184" s="55">
        <f t="shared" si="20"/>
        <v>1514.9508232485202</v>
      </c>
      <c r="H184" s="55">
        <f t="shared" si="23"/>
        <v>1180.3355017495974</v>
      </c>
      <c r="I184" s="55">
        <f t="shared" si="24"/>
        <v>334.615321498923</v>
      </c>
      <c r="J184" s="55">
        <f t="shared" si="21"/>
        <v>99204.2609479273</v>
      </c>
      <c r="K184" s="48"/>
      <c r="L184" s="48"/>
    </row>
    <row r="185" spans="1:12" ht="12.75" hidden="1">
      <c r="A185" s="51">
        <f t="shared" si="22"/>
        <v>167</v>
      </c>
      <c r="B185" s="52">
        <f t="shared" si="18"/>
        <v>46388</v>
      </c>
      <c r="C185" s="55">
        <f t="shared" si="25"/>
        <v>99204.2609479273</v>
      </c>
      <c r="D185" s="55">
        <f t="shared" si="26"/>
        <v>1514.9508232485202</v>
      </c>
      <c r="E185" s="55"/>
      <c r="F185" s="56">
        <f t="shared" si="19"/>
        <v>0</v>
      </c>
      <c r="G185" s="55">
        <f t="shared" si="20"/>
        <v>1514.9508232485202</v>
      </c>
      <c r="H185" s="55">
        <f t="shared" si="23"/>
        <v>1184.269953422096</v>
      </c>
      <c r="I185" s="55">
        <f t="shared" si="24"/>
        <v>330.6808698264243</v>
      </c>
      <c r="J185" s="55">
        <f t="shared" si="21"/>
        <v>98019.99099450519</v>
      </c>
      <c r="K185" s="48"/>
      <c r="L185" s="48"/>
    </row>
    <row r="186" spans="1:12" ht="12.75" hidden="1">
      <c r="A186" s="51">
        <f t="shared" si="22"/>
        <v>168</v>
      </c>
      <c r="B186" s="52">
        <f t="shared" si="18"/>
        <v>46419</v>
      </c>
      <c r="C186" s="55">
        <f t="shared" si="25"/>
        <v>98019.99099450519</v>
      </c>
      <c r="D186" s="55">
        <f t="shared" si="26"/>
        <v>1514.9508232485202</v>
      </c>
      <c r="E186" s="55"/>
      <c r="F186" s="56">
        <f t="shared" si="19"/>
        <v>0</v>
      </c>
      <c r="G186" s="55">
        <f t="shared" si="20"/>
        <v>1514.9508232485202</v>
      </c>
      <c r="H186" s="55">
        <f t="shared" si="23"/>
        <v>1188.217519933503</v>
      </c>
      <c r="I186" s="55">
        <f t="shared" si="24"/>
        <v>326.7333033150173</v>
      </c>
      <c r="J186" s="55">
        <f t="shared" si="21"/>
        <v>96831.77347457169</v>
      </c>
      <c r="K186" s="48"/>
      <c r="L186" s="48"/>
    </row>
    <row r="187" spans="1:12" ht="12.75" hidden="1">
      <c r="A187" s="51">
        <f t="shared" si="22"/>
        <v>169</v>
      </c>
      <c r="B187" s="52">
        <f t="shared" si="18"/>
        <v>46447</v>
      </c>
      <c r="C187" s="55">
        <f t="shared" si="25"/>
        <v>96831.77347457169</v>
      </c>
      <c r="D187" s="55">
        <f t="shared" si="26"/>
        <v>1514.9508232485202</v>
      </c>
      <c r="E187" s="55"/>
      <c r="F187" s="56">
        <f t="shared" si="19"/>
        <v>0</v>
      </c>
      <c r="G187" s="55">
        <f t="shared" si="20"/>
        <v>1514.9508232485202</v>
      </c>
      <c r="H187" s="55">
        <f t="shared" si="23"/>
        <v>1192.178244999948</v>
      </c>
      <c r="I187" s="55">
        <f t="shared" si="24"/>
        <v>322.7725782485723</v>
      </c>
      <c r="J187" s="55">
        <f t="shared" si="21"/>
        <v>95639.59522957174</v>
      </c>
      <c r="K187" s="48"/>
      <c r="L187" s="48"/>
    </row>
    <row r="188" spans="1:12" ht="12.75" hidden="1">
      <c r="A188" s="51">
        <f t="shared" si="22"/>
        <v>170</v>
      </c>
      <c r="B188" s="52">
        <f t="shared" si="18"/>
        <v>46478</v>
      </c>
      <c r="C188" s="55">
        <f t="shared" si="25"/>
        <v>95639.59522957174</v>
      </c>
      <c r="D188" s="55">
        <f t="shared" si="26"/>
        <v>1514.9508232485202</v>
      </c>
      <c r="E188" s="55"/>
      <c r="F188" s="56">
        <f t="shared" si="19"/>
        <v>0</v>
      </c>
      <c r="G188" s="55">
        <f t="shared" si="20"/>
        <v>1514.9508232485202</v>
      </c>
      <c r="H188" s="55">
        <f t="shared" si="23"/>
        <v>1196.152172483281</v>
      </c>
      <c r="I188" s="55">
        <f t="shared" si="24"/>
        <v>318.7986507652392</v>
      </c>
      <c r="J188" s="55">
        <f t="shared" si="21"/>
        <v>94443.44305708846</v>
      </c>
      <c r="K188" s="48"/>
      <c r="L188" s="48"/>
    </row>
    <row r="189" spans="1:12" ht="12.75" hidden="1">
      <c r="A189" s="51">
        <f t="shared" si="22"/>
        <v>171</v>
      </c>
      <c r="B189" s="52">
        <f t="shared" si="18"/>
        <v>46508</v>
      </c>
      <c r="C189" s="55">
        <f t="shared" si="25"/>
        <v>94443.44305708846</v>
      </c>
      <c r="D189" s="55">
        <f t="shared" si="26"/>
        <v>1514.9508232485202</v>
      </c>
      <c r="E189" s="55"/>
      <c r="F189" s="56">
        <f t="shared" si="19"/>
        <v>0</v>
      </c>
      <c r="G189" s="55">
        <f t="shared" si="20"/>
        <v>1514.9508232485202</v>
      </c>
      <c r="H189" s="55">
        <f t="shared" si="23"/>
        <v>1200.1393463915588</v>
      </c>
      <c r="I189" s="55">
        <f t="shared" si="24"/>
        <v>314.8114768569615</v>
      </c>
      <c r="J189" s="55">
        <f t="shared" si="21"/>
        <v>93243.3037106969</v>
      </c>
      <c r="K189" s="48"/>
      <c r="L189" s="48"/>
    </row>
    <row r="190" spans="1:12" ht="12.75" hidden="1">
      <c r="A190" s="51">
        <f t="shared" si="22"/>
        <v>172</v>
      </c>
      <c r="B190" s="52">
        <f t="shared" si="18"/>
        <v>46539</v>
      </c>
      <c r="C190" s="55">
        <f t="shared" si="25"/>
        <v>93243.3037106969</v>
      </c>
      <c r="D190" s="55">
        <f t="shared" si="26"/>
        <v>1514.9508232485202</v>
      </c>
      <c r="E190" s="55"/>
      <c r="F190" s="56">
        <f t="shared" si="19"/>
        <v>0</v>
      </c>
      <c r="G190" s="55">
        <f t="shared" si="20"/>
        <v>1514.9508232485202</v>
      </c>
      <c r="H190" s="55">
        <f t="shared" si="23"/>
        <v>1204.1398108795306</v>
      </c>
      <c r="I190" s="55">
        <f t="shared" si="24"/>
        <v>310.8110123689897</v>
      </c>
      <c r="J190" s="55">
        <f t="shared" si="21"/>
        <v>92039.16389981737</v>
      </c>
      <c r="K190" s="48"/>
      <c r="L190" s="48"/>
    </row>
    <row r="191" spans="1:12" ht="12.75" hidden="1">
      <c r="A191" s="51">
        <f t="shared" si="22"/>
        <v>173</v>
      </c>
      <c r="B191" s="52">
        <f t="shared" si="18"/>
        <v>46569</v>
      </c>
      <c r="C191" s="55">
        <f t="shared" si="25"/>
        <v>92039.16389981737</v>
      </c>
      <c r="D191" s="55">
        <f t="shared" si="26"/>
        <v>1514.9508232485202</v>
      </c>
      <c r="E191" s="55"/>
      <c r="F191" s="56">
        <f t="shared" si="19"/>
        <v>0</v>
      </c>
      <c r="G191" s="55">
        <f t="shared" si="20"/>
        <v>1514.9508232485202</v>
      </c>
      <c r="H191" s="55">
        <f t="shared" si="23"/>
        <v>1208.153610249129</v>
      </c>
      <c r="I191" s="55">
        <f t="shared" si="24"/>
        <v>306.79721299939126</v>
      </c>
      <c r="J191" s="55">
        <f t="shared" si="21"/>
        <v>90831.01028956825</v>
      </c>
      <c r="K191" s="48"/>
      <c r="L191" s="48"/>
    </row>
    <row r="192" spans="1:12" ht="12.75" hidden="1">
      <c r="A192" s="51">
        <f t="shared" si="22"/>
        <v>174</v>
      </c>
      <c r="B192" s="52">
        <f t="shared" si="18"/>
        <v>46600</v>
      </c>
      <c r="C192" s="55">
        <f t="shared" si="25"/>
        <v>90831.01028956825</v>
      </c>
      <c r="D192" s="55">
        <f t="shared" si="26"/>
        <v>1514.9508232485202</v>
      </c>
      <c r="E192" s="55"/>
      <c r="F192" s="56">
        <f t="shared" si="19"/>
        <v>0</v>
      </c>
      <c r="G192" s="55">
        <f t="shared" si="20"/>
        <v>1514.9508232485202</v>
      </c>
      <c r="H192" s="55">
        <f t="shared" si="23"/>
        <v>1212.1807889499594</v>
      </c>
      <c r="I192" s="55">
        <f t="shared" si="24"/>
        <v>302.77003429856086</v>
      </c>
      <c r="J192" s="55">
        <f t="shared" si="21"/>
        <v>89618.82950061829</v>
      </c>
      <c r="K192" s="48"/>
      <c r="L192" s="48"/>
    </row>
    <row r="193" spans="1:12" ht="12.75" hidden="1">
      <c r="A193" s="51">
        <f t="shared" si="22"/>
        <v>175</v>
      </c>
      <c r="B193" s="52">
        <f t="shared" si="18"/>
        <v>46631</v>
      </c>
      <c r="C193" s="55">
        <f t="shared" si="25"/>
        <v>89618.82950061829</v>
      </c>
      <c r="D193" s="55">
        <f t="shared" si="26"/>
        <v>1514.9508232485202</v>
      </c>
      <c r="E193" s="55"/>
      <c r="F193" s="56">
        <f t="shared" si="19"/>
        <v>0</v>
      </c>
      <c r="G193" s="55">
        <f t="shared" si="20"/>
        <v>1514.9508232485202</v>
      </c>
      <c r="H193" s="55">
        <f t="shared" si="23"/>
        <v>1216.2213915797927</v>
      </c>
      <c r="I193" s="55">
        <f t="shared" si="24"/>
        <v>298.7294316687276</v>
      </c>
      <c r="J193" s="55">
        <f t="shared" si="21"/>
        <v>88402.6081090385</v>
      </c>
      <c r="K193" s="48"/>
      <c r="L193" s="48"/>
    </row>
    <row r="194" spans="1:12" ht="12.75" hidden="1">
      <c r="A194" s="51">
        <f t="shared" si="22"/>
        <v>176</v>
      </c>
      <c r="B194" s="52">
        <f t="shared" si="18"/>
        <v>46661</v>
      </c>
      <c r="C194" s="55">
        <f t="shared" si="25"/>
        <v>88402.6081090385</v>
      </c>
      <c r="D194" s="55">
        <f t="shared" si="26"/>
        <v>1514.9508232485202</v>
      </c>
      <c r="E194" s="55"/>
      <c r="F194" s="56">
        <f t="shared" si="19"/>
        <v>0</v>
      </c>
      <c r="G194" s="55">
        <f t="shared" si="20"/>
        <v>1514.9508232485202</v>
      </c>
      <c r="H194" s="55">
        <f t="shared" si="23"/>
        <v>1220.2754628850585</v>
      </c>
      <c r="I194" s="55">
        <f t="shared" si="24"/>
        <v>294.67536036346166</v>
      </c>
      <c r="J194" s="55">
        <f t="shared" si="21"/>
        <v>87182.33264615345</v>
      </c>
      <c r="K194" s="48"/>
      <c r="L194" s="48"/>
    </row>
    <row r="195" spans="1:12" ht="12.75" hidden="1">
      <c r="A195" s="51">
        <f t="shared" si="22"/>
        <v>177</v>
      </c>
      <c r="B195" s="52">
        <f t="shared" si="18"/>
        <v>46692</v>
      </c>
      <c r="C195" s="55">
        <f t="shared" si="25"/>
        <v>87182.33264615345</v>
      </c>
      <c r="D195" s="55">
        <f t="shared" si="26"/>
        <v>1514.9508232485202</v>
      </c>
      <c r="E195" s="55"/>
      <c r="F195" s="56">
        <f t="shared" si="19"/>
        <v>0</v>
      </c>
      <c r="G195" s="55">
        <f t="shared" si="20"/>
        <v>1514.9508232485202</v>
      </c>
      <c r="H195" s="55">
        <f t="shared" si="23"/>
        <v>1224.343047761342</v>
      </c>
      <c r="I195" s="55">
        <f t="shared" si="24"/>
        <v>290.6077754871782</v>
      </c>
      <c r="J195" s="55">
        <f t="shared" si="21"/>
        <v>85957.9895983921</v>
      </c>
      <c r="K195" s="48"/>
      <c r="L195" s="48"/>
    </row>
    <row r="196" spans="1:12" ht="12.75" hidden="1">
      <c r="A196" s="51">
        <f t="shared" si="22"/>
        <v>178</v>
      </c>
      <c r="B196" s="52">
        <f t="shared" si="18"/>
        <v>46722</v>
      </c>
      <c r="C196" s="55">
        <f t="shared" si="25"/>
        <v>85957.9895983921</v>
      </c>
      <c r="D196" s="55">
        <f t="shared" si="26"/>
        <v>1514.9508232485202</v>
      </c>
      <c r="E196" s="55"/>
      <c r="F196" s="56">
        <f t="shared" si="19"/>
        <v>0</v>
      </c>
      <c r="G196" s="55">
        <f t="shared" si="20"/>
        <v>1514.9508232485202</v>
      </c>
      <c r="H196" s="55">
        <f t="shared" si="23"/>
        <v>1228.4241912538798</v>
      </c>
      <c r="I196" s="55">
        <f t="shared" si="24"/>
        <v>286.52663199464035</v>
      </c>
      <c r="J196" s="55">
        <f t="shared" si="21"/>
        <v>84729.56540713822</v>
      </c>
      <c r="K196" s="48"/>
      <c r="L196" s="48"/>
    </row>
    <row r="197" spans="1:12" ht="12.75" hidden="1">
      <c r="A197" s="51">
        <f t="shared" si="22"/>
        <v>179</v>
      </c>
      <c r="B197" s="52">
        <f t="shared" si="18"/>
        <v>46753</v>
      </c>
      <c r="C197" s="55">
        <f t="shared" si="25"/>
        <v>84729.56540713822</v>
      </c>
      <c r="D197" s="55">
        <f t="shared" si="26"/>
        <v>1514.9508232485202</v>
      </c>
      <c r="E197" s="55"/>
      <c r="F197" s="56">
        <f t="shared" si="19"/>
        <v>0</v>
      </c>
      <c r="G197" s="55">
        <f t="shared" si="20"/>
        <v>1514.9508232485202</v>
      </c>
      <c r="H197" s="55">
        <f t="shared" si="23"/>
        <v>1232.5189385580595</v>
      </c>
      <c r="I197" s="55">
        <f t="shared" si="24"/>
        <v>282.4318846904607</v>
      </c>
      <c r="J197" s="55">
        <f t="shared" si="21"/>
        <v>83497.04646858016</v>
      </c>
      <c r="K197" s="48"/>
      <c r="L197" s="48"/>
    </row>
    <row r="198" spans="1:12" ht="12.75" hidden="1">
      <c r="A198" s="51">
        <f t="shared" si="22"/>
        <v>180</v>
      </c>
      <c r="B198" s="52">
        <f t="shared" si="18"/>
        <v>46784</v>
      </c>
      <c r="C198" s="55">
        <f t="shared" si="25"/>
        <v>83497.04646858016</v>
      </c>
      <c r="D198" s="55">
        <f t="shared" si="26"/>
        <v>1514.9508232485202</v>
      </c>
      <c r="E198" s="55"/>
      <c r="F198" s="56">
        <f t="shared" si="19"/>
        <v>0</v>
      </c>
      <c r="G198" s="55">
        <f t="shared" si="20"/>
        <v>1514.9508232485202</v>
      </c>
      <c r="H198" s="55">
        <f t="shared" si="23"/>
        <v>1236.6273350199197</v>
      </c>
      <c r="I198" s="55">
        <f t="shared" si="24"/>
        <v>278.3234882286005</v>
      </c>
      <c r="J198" s="55">
        <f t="shared" si="21"/>
        <v>82260.41913356024</v>
      </c>
      <c r="K198" s="48"/>
      <c r="L198" s="48"/>
    </row>
    <row r="199" spans="1:12" ht="12.75" hidden="1">
      <c r="A199" s="51">
        <f t="shared" si="22"/>
        <v>181</v>
      </c>
      <c r="B199" s="52">
        <f t="shared" si="18"/>
        <v>46813</v>
      </c>
      <c r="C199" s="55">
        <f t="shared" si="25"/>
        <v>82260.41913356024</v>
      </c>
      <c r="D199" s="55">
        <f t="shared" si="26"/>
        <v>1514.9508232485202</v>
      </c>
      <c r="E199" s="55"/>
      <c r="F199" s="56">
        <f t="shared" si="19"/>
        <v>0</v>
      </c>
      <c r="G199" s="55">
        <f t="shared" si="20"/>
        <v>1514.9508232485202</v>
      </c>
      <c r="H199" s="55">
        <f t="shared" si="23"/>
        <v>1240.7494261366528</v>
      </c>
      <c r="I199" s="55">
        <f t="shared" si="24"/>
        <v>274.2013971118675</v>
      </c>
      <c r="J199" s="55">
        <f t="shared" si="21"/>
        <v>81019.66970742359</v>
      </c>
      <c r="K199" s="48"/>
      <c r="L199" s="48"/>
    </row>
    <row r="200" spans="1:12" ht="12.75" hidden="1">
      <c r="A200" s="51">
        <f t="shared" si="22"/>
        <v>182</v>
      </c>
      <c r="B200" s="52">
        <f t="shared" si="18"/>
        <v>46844</v>
      </c>
      <c r="C200" s="55">
        <f t="shared" si="25"/>
        <v>81019.66970742359</v>
      </c>
      <c r="D200" s="55">
        <f t="shared" si="26"/>
        <v>1514.9508232485202</v>
      </c>
      <c r="E200" s="55"/>
      <c r="F200" s="56">
        <f t="shared" si="19"/>
        <v>0</v>
      </c>
      <c r="G200" s="55">
        <f t="shared" si="20"/>
        <v>1514.9508232485202</v>
      </c>
      <c r="H200" s="55">
        <f t="shared" si="23"/>
        <v>1244.8852575571082</v>
      </c>
      <c r="I200" s="55">
        <f t="shared" si="24"/>
        <v>270.06556569141196</v>
      </c>
      <c r="J200" s="55">
        <f t="shared" si="21"/>
        <v>79774.78444986648</v>
      </c>
      <c r="K200" s="48"/>
      <c r="L200" s="48"/>
    </row>
    <row r="201" spans="1:12" ht="12.75" hidden="1">
      <c r="A201" s="51">
        <f t="shared" si="22"/>
        <v>183</v>
      </c>
      <c r="B201" s="52">
        <f t="shared" si="18"/>
        <v>46874</v>
      </c>
      <c r="C201" s="55">
        <f t="shared" si="25"/>
        <v>79774.78444986648</v>
      </c>
      <c r="D201" s="55">
        <f t="shared" si="26"/>
        <v>1514.9508232485202</v>
      </c>
      <c r="E201" s="55"/>
      <c r="F201" s="56">
        <f t="shared" si="19"/>
        <v>0</v>
      </c>
      <c r="G201" s="55">
        <f t="shared" si="20"/>
        <v>1514.9508232485202</v>
      </c>
      <c r="H201" s="55">
        <f t="shared" si="23"/>
        <v>1249.0348750822986</v>
      </c>
      <c r="I201" s="55">
        <f t="shared" si="24"/>
        <v>265.9159481662216</v>
      </c>
      <c r="J201" s="55">
        <f t="shared" si="21"/>
        <v>78525.74957478417</v>
      </c>
      <c r="K201" s="48"/>
      <c r="L201" s="48"/>
    </row>
    <row r="202" spans="1:12" ht="12.75" hidden="1">
      <c r="A202" s="51">
        <f t="shared" si="22"/>
        <v>184</v>
      </c>
      <c r="B202" s="52">
        <f t="shared" si="18"/>
        <v>46905</v>
      </c>
      <c r="C202" s="55">
        <f t="shared" si="25"/>
        <v>78525.74957478417</v>
      </c>
      <c r="D202" s="55">
        <f t="shared" si="26"/>
        <v>1514.9508232485202</v>
      </c>
      <c r="E202" s="55"/>
      <c r="F202" s="56">
        <f t="shared" si="19"/>
        <v>0</v>
      </c>
      <c r="G202" s="55">
        <f t="shared" si="20"/>
        <v>1514.9508232485202</v>
      </c>
      <c r="H202" s="55">
        <f t="shared" si="23"/>
        <v>1253.1983246659063</v>
      </c>
      <c r="I202" s="55">
        <f t="shared" si="24"/>
        <v>261.7524985826139</v>
      </c>
      <c r="J202" s="55">
        <f t="shared" si="21"/>
        <v>77272.55125011827</v>
      </c>
      <c r="K202" s="48"/>
      <c r="L202" s="48"/>
    </row>
    <row r="203" spans="1:12" ht="12.75" hidden="1">
      <c r="A203" s="51">
        <f t="shared" si="22"/>
        <v>185</v>
      </c>
      <c r="B203" s="52">
        <f t="shared" si="18"/>
        <v>46935</v>
      </c>
      <c r="C203" s="55">
        <f t="shared" si="25"/>
        <v>77272.55125011827</v>
      </c>
      <c r="D203" s="55">
        <f t="shared" si="26"/>
        <v>1514.9508232485202</v>
      </c>
      <c r="E203" s="55"/>
      <c r="F203" s="56">
        <f t="shared" si="19"/>
        <v>0</v>
      </c>
      <c r="G203" s="55">
        <f t="shared" si="20"/>
        <v>1514.9508232485202</v>
      </c>
      <c r="H203" s="55">
        <f t="shared" si="23"/>
        <v>1257.3756524147927</v>
      </c>
      <c r="I203" s="55">
        <f t="shared" si="24"/>
        <v>257.57517083372755</v>
      </c>
      <c r="J203" s="55">
        <f t="shared" si="21"/>
        <v>76015.17559770348</v>
      </c>
      <c r="K203" s="48"/>
      <c r="L203" s="48"/>
    </row>
    <row r="204" spans="1:12" ht="12.75" hidden="1">
      <c r="A204" s="51">
        <f t="shared" si="22"/>
        <v>186</v>
      </c>
      <c r="B204" s="52">
        <f t="shared" si="18"/>
        <v>46966</v>
      </c>
      <c r="C204" s="55">
        <f t="shared" si="25"/>
        <v>76015.17559770348</v>
      </c>
      <c r="D204" s="55">
        <f t="shared" si="26"/>
        <v>1514.9508232485202</v>
      </c>
      <c r="E204" s="55"/>
      <c r="F204" s="56">
        <f t="shared" si="19"/>
        <v>0</v>
      </c>
      <c r="G204" s="55">
        <f t="shared" si="20"/>
        <v>1514.9508232485202</v>
      </c>
      <c r="H204" s="55">
        <f t="shared" si="23"/>
        <v>1261.5669045895086</v>
      </c>
      <c r="I204" s="55">
        <f t="shared" si="24"/>
        <v>253.38391865901158</v>
      </c>
      <c r="J204" s="55">
        <f t="shared" si="21"/>
        <v>74753.60869311397</v>
      </c>
      <c r="K204" s="48"/>
      <c r="L204" s="48"/>
    </row>
    <row r="205" spans="1:12" ht="12.75" hidden="1">
      <c r="A205" s="51">
        <f t="shared" si="22"/>
        <v>187</v>
      </c>
      <c r="B205" s="52">
        <f t="shared" si="18"/>
        <v>46997</v>
      </c>
      <c r="C205" s="55">
        <f t="shared" si="25"/>
        <v>74753.60869311397</v>
      </c>
      <c r="D205" s="55">
        <f t="shared" si="26"/>
        <v>1514.9508232485202</v>
      </c>
      <c r="E205" s="55"/>
      <c r="F205" s="56">
        <f t="shared" si="19"/>
        <v>0</v>
      </c>
      <c r="G205" s="55">
        <f t="shared" si="20"/>
        <v>1514.9508232485202</v>
      </c>
      <c r="H205" s="55">
        <f t="shared" si="23"/>
        <v>1265.7721276048069</v>
      </c>
      <c r="I205" s="55">
        <f t="shared" si="24"/>
        <v>249.17869564371324</v>
      </c>
      <c r="J205" s="55">
        <f t="shared" si="21"/>
        <v>73487.83656550916</v>
      </c>
      <c r="K205" s="48"/>
      <c r="L205" s="48"/>
    </row>
    <row r="206" spans="1:12" ht="12.75" hidden="1">
      <c r="A206" s="51">
        <f t="shared" si="22"/>
        <v>188</v>
      </c>
      <c r="B206" s="52">
        <f t="shared" si="18"/>
        <v>47027</v>
      </c>
      <c r="C206" s="55">
        <f t="shared" si="25"/>
        <v>73487.83656550916</v>
      </c>
      <c r="D206" s="55">
        <f t="shared" si="26"/>
        <v>1514.9508232485202</v>
      </c>
      <c r="E206" s="55"/>
      <c r="F206" s="56">
        <f t="shared" si="19"/>
        <v>0</v>
      </c>
      <c r="G206" s="55">
        <f t="shared" si="20"/>
        <v>1514.9508232485202</v>
      </c>
      <c r="H206" s="55">
        <f t="shared" si="23"/>
        <v>1269.9913680301563</v>
      </c>
      <c r="I206" s="55">
        <f t="shared" si="24"/>
        <v>244.9594552183639</v>
      </c>
      <c r="J206" s="55">
        <f t="shared" si="21"/>
        <v>72217.84519747901</v>
      </c>
      <c r="K206" s="48"/>
      <c r="L206" s="48"/>
    </row>
    <row r="207" spans="1:12" ht="12.75" hidden="1">
      <c r="A207" s="51">
        <f t="shared" si="22"/>
        <v>189</v>
      </c>
      <c r="B207" s="52">
        <f t="shared" si="18"/>
        <v>47058</v>
      </c>
      <c r="C207" s="55">
        <f t="shared" si="25"/>
        <v>72217.84519747901</v>
      </c>
      <c r="D207" s="55">
        <f t="shared" si="26"/>
        <v>1514.9508232485202</v>
      </c>
      <c r="E207" s="55"/>
      <c r="F207" s="56">
        <f t="shared" si="19"/>
        <v>0</v>
      </c>
      <c r="G207" s="55">
        <f t="shared" si="20"/>
        <v>1514.9508232485202</v>
      </c>
      <c r="H207" s="55">
        <f t="shared" si="23"/>
        <v>1274.224672590257</v>
      </c>
      <c r="I207" s="55">
        <f t="shared" si="24"/>
        <v>240.72615065826335</v>
      </c>
      <c r="J207" s="55">
        <f t="shared" si="21"/>
        <v>70943.62052488876</v>
      </c>
      <c r="K207" s="48"/>
      <c r="L207" s="48"/>
    </row>
    <row r="208" spans="1:12" ht="12.75" hidden="1">
      <c r="A208" s="51">
        <f t="shared" si="22"/>
        <v>190</v>
      </c>
      <c r="B208" s="52">
        <f t="shared" si="18"/>
        <v>47088</v>
      </c>
      <c r="C208" s="55">
        <f t="shared" si="25"/>
        <v>70943.62052488876</v>
      </c>
      <c r="D208" s="55">
        <f t="shared" si="26"/>
        <v>1514.9508232485202</v>
      </c>
      <c r="E208" s="55"/>
      <c r="F208" s="56">
        <f t="shared" si="19"/>
        <v>0</v>
      </c>
      <c r="G208" s="55">
        <f t="shared" si="20"/>
        <v>1514.9508232485202</v>
      </c>
      <c r="H208" s="55">
        <f t="shared" si="23"/>
        <v>1278.4720881655576</v>
      </c>
      <c r="I208" s="55">
        <f t="shared" si="24"/>
        <v>236.47873508296254</v>
      </c>
      <c r="J208" s="55">
        <f t="shared" si="21"/>
        <v>69665.1484367232</v>
      </c>
      <c r="K208" s="48"/>
      <c r="L208" s="48"/>
    </row>
    <row r="209" spans="1:12" ht="12.75" hidden="1">
      <c r="A209" s="51">
        <f t="shared" si="22"/>
        <v>191</v>
      </c>
      <c r="B209" s="52">
        <f t="shared" si="18"/>
        <v>47119</v>
      </c>
      <c r="C209" s="55">
        <f t="shared" si="25"/>
        <v>69665.1484367232</v>
      </c>
      <c r="D209" s="55">
        <f t="shared" si="26"/>
        <v>1514.9508232485202</v>
      </c>
      <c r="E209" s="55"/>
      <c r="F209" s="56">
        <f t="shared" si="19"/>
        <v>0</v>
      </c>
      <c r="G209" s="55">
        <f t="shared" si="20"/>
        <v>1514.9508232485202</v>
      </c>
      <c r="H209" s="55">
        <f t="shared" si="23"/>
        <v>1282.7336617927763</v>
      </c>
      <c r="I209" s="55">
        <f t="shared" si="24"/>
        <v>232.217161455744</v>
      </c>
      <c r="J209" s="55">
        <f t="shared" si="21"/>
        <v>68382.41477493042</v>
      </c>
      <c r="K209" s="48"/>
      <c r="L209" s="48"/>
    </row>
    <row r="210" spans="1:12" ht="12.75" hidden="1">
      <c r="A210" s="51">
        <f t="shared" si="22"/>
        <v>192</v>
      </c>
      <c r="B210" s="52">
        <f t="shared" si="18"/>
        <v>47150</v>
      </c>
      <c r="C210" s="55">
        <f t="shared" si="25"/>
        <v>68382.41477493042</v>
      </c>
      <c r="D210" s="55">
        <f t="shared" si="26"/>
        <v>1514.9508232485202</v>
      </c>
      <c r="E210" s="55"/>
      <c r="F210" s="56">
        <f t="shared" si="19"/>
        <v>0</v>
      </c>
      <c r="G210" s="55">
        <f t="shared" si="20"/>
        <v>1514.9508232485202</v>
      </c>
      <c r="H210" s="55">
        <f t="shared" si="23"/>
        <v>1287.0094406654189</v>
      </c>
      <c r="I210" s="55">
        <f t="shared" si="24"/>
        <v>227.94138258310144</v>
      </c>
      <c r="J210" s="55">
        <f t="shared" si="21"/>
        <v>67095.405334265</v>
      </c>
      <c r="K210" s="48"/>
      <c r="L210" s="48"/>
    </row>
    <row r="211" spans="1:12" ht="12.75" hidden="1">
      <c r="A211" s="51">
        <f t="shared" si="22"/>
        <v>193</v>
      </c>
      <c r="B211" s="52">
        <f aca="true" t="shared" si="27" ref="B211:B274">IF(Pay_Num&lt;&gt;"",DATE(YEAR(Loan_Start),MONTH(Loan_Start)+(Pay_Num)*12/Num_Pmt_Per_Year,DAY(Loan_Start)),"")</f>
        <v>47178</v>
      </c>
      <c r="C211" s="55">
        <f t="shared" si="25"/>
        <v>67095.405334265</v>
      </c>
      <c r="D211" s="55">
        <f t="shared" si="26"/>
        <v>1514.9508232485202</v>
      </c>
      <c r="E211" s="55"/>
      <c r="F211" s="56">
        <f aca="true" t="shared" si="28" ref="F211:F274">IF(AND(Pay_Num&lt;&gt;"",Sched_Pay+Scheduled_Extra_Payments&lt;Beg_Bal),Scheduled_Extra_Payments,IF(AND(Pay_Num&lt;&gt;"",Beg_Bal-Sched_Pay&gt;0),Beg_Bal-Sched_Pay,IF(Pay_Num&lt;&gt;"",0,"")))</f>
        <v>0</v>
      </c>
      <c r="G211" s="55">
        <f aca="true" t="shared" si="29" ref="G211:G274">IF(AND(Pay_Num&lt;&gt;"",Sched_Pay+Extra_Pay&lt;Beg_Bal),Sched_Pay+Extra_Pay,IF(Pay_Num&lt;&gt;"",Beg_Bal,""))</f>
        <v>1514.9508232485202</v>
      </c>
      <c r="H211" s="55">
        <f t="shared" si="23"/>
        <v>1291.2994721343036</v>
      </c>
      <c r="I211" s="55">
        <f t="shared" si="24"/>
        <v>223.65135111421668</v>
      </c>
      <c r="J211" s="55">
        <f aca="true" t="shared" si="30" ref="J211:J274">IF(AND(Pay_Num&lt;&gt;"",Sched_Pay+Extra_Pay&lt;Beg_Bal),Beg_Bal-Princ,IF(Pay_Num&lt;&gt;"",0,""))</f>
        <v>65804.1058621307</v>
      </c>
      <c r="K211" s="48"/>
      <c r="L211" s="48"/>
    </row>
    <row r="212" spans="1:12" ht="12.75" hidden="1">
      <c r="A212" s="51">
        <f aca="true" t="shared" si="31" ref="A212:A275">IF(Values_Entered,A211+1,"")</f>
        <v>194</v>
      </c>
      <c r="B212" s="52">
        <f t="shared" si="27"/>
        <v>47209</v>
      </c>
      <c r="C212" s="55">
        <f t="shared" si="25"/>
        <v>65804.1058621307</v>
      </c>
      <c r="D212" s="55">
        <f t="shared" si="26"/>
        <v>1514.9508232485202</v>
      </c>
      <c r="E212" s="55"/>
      <c r="F212" s="56">
        <f t="shared" si="28"/>
        <v>0</v>
      </c>
      <c r="G212" s="55">
        <f t="shared" si="29"/>
        <v>1514.9508232485202</v>
      </c>
      <c r="H212" s="55">
        <f aca="true" t="shared" si="32" ref="H212:H275">IF(Pay_Num&lt;&gt;"",Total_Pay-Int,"")</f>
        <v>1295.6038037080846</v>
      </c>
      <c r="I212" s="55">
        <f aca="true" t="shared" si="33" ref="I212:I275">IF(Pay_Num&lt;&gt;"",Beg_Bal*Interest_Rate/Num_Pmt_Per_Year,"")</f>
        <v>219.34701954043567</v>
      </c>
      <c r="J212" s="55">
        <f t="shared" si="30"/>
        <v>64508.502058422615</v>
      </c>
      <c r="K212" s="48"/>
      <c r="L212" s="48"/>
    </row>
    <row r="213" spans="1:12" ht="12.75" hidden="1">
      <c r="A213" s="51">
        <f t="shared" si="31"/>
        <v>195</v>
      </c>
      <c r="B213" s="52">
        <f t="shared" si="27"/>
        <v>47239</v>
      </c>
      <c r="C213" s="55">
        <f aca="true" t="shared" si="34" ref="C213:C276">IF(Pay_Num&lt;&gt;"",J212,"")</f>
        <v>64508.502058422615</v>
      </c>
      <c r="D213" s="55">
        <f aca="true" t="shared" si="35" ref="D213:D276">IF(Pay_Num&lt;&gt;"",Scheduled_Monthly_Payment,"")</f>
        <v>1514.9508232485202</v>
      </c>
      <c r="E213" s="55"/>
      <c r="F213" s="56">
        <f t="shared" si="28"/>
        <v>0</v>
      </c>
      <c r="G213" s="55">
        <f t="shared" si="29"/>
        <v>1514.9508232485202</v>
      </c>
      <c r="H213" s="55">
        <f t="shared" si="32"/>
        <v>1299.9224830537783</v>
      </c>
      <c r="I213" s="55">
        <f t="shared" si="33"/>
        <v>215.02834019474207</v>
      </c>
      <c r="J213" s="55">
        <f t="shared" si="30"/>
        <v>63208.579575368836</v>
      </c>
      <c r="K213" s="48"/>
      <c r="L213" s="48"/>
    </row>
    <row r="214" spans="1:12" ht="12.75" hidden="1">
      <c r="A214" s="51">
        <f t="shared" si="31"/>
        <v>196</v>
      </c>
      <c r="B214" s="52">
        <f t="shared" si="27"/>
        <v>47270</v>
      </c>
      <c r="C214" s="55">
        <f t="shared" si="34"/>
        <v>63208.579575368836</v>
      </c>
      <c r="D214" s="55">
        <f t="shared" si="35"/>
        <v>1514.9508232485202</v>
      </c>
      <c r="E214" s="55"/>
      <c r="F214" s="56">
        <f t="shared" si="28"/>
        <v>0</v>
      </c>
      <c r="G214" s="55">
        <f t="shared" si="29"/>
        <v>1514.9508232485202</v>
      </c>
      <c r="H214" s="55">
        <f t="shared" si="32"/>
        <v>1304.255557997291</v>
      </c>
      <c r="I214" s="55">
        <f t="shared" si="33"/>
        <v>210.69526525122944</v>
      </c>
      <c r="J214" s="55">
        <f t="shared" si="30"/>
        <v>61904.324017371546</v>
      </c>
      <c r="K214" s="48"/>
      <c r="L214" s="48"/>
    </row>
    <row r="215" spans="1:12" ht="12.75" hidden="1">
      <c r="A215" s="51">
        <f t="shared" si="31"/>
        <v>197</v>
      </c>
      <c r="B215" s="52">
        <f t="shared" si="27"/>
        <v>47300</v>
      </c>
      <c r="C215" s="55">
        <f t="shared" si="34"/>
        <v>61904.324017371546</v>
      </c>
      <c r="D215" s="55">
        <f t="shared" si="35"/>
        <v>1514.9508232485202</v>
      </c>
      <c r="E215" s="55"/>
      <c r="F215" s="56">
        <f t="shared" si="28"/>
        <v>0</v>
      </c>
      <c r="G215" s="55">
        <f t="shared" si="29"/>
        <v>1514.9508232485202</v>
      </c>
      <c r="H215" s="55">
        <f t="shared" si="32"/>
        <v>1308.6030765239484</v>
      </c>
      <c r="I215" s="55">
        <f t="shared" si="33"/>
        <v>206.34774672457183</v>
      </c>
      <c r="J215" s="55">
        <f t="shared" si="30"/>
        <v>60595.7209408476</v>
      </c>
      <c r="K215" s="48"/>
      <c r="L215" s="48"/>
    </row>
    <row r="216" spans="1:12" ht="12.75" hidden="1">
      <c r="A216" s="51">
        <f t="shared" si="31"/>
        <v>198</v>
      </c>
      <c r="B216" s="52">
        <f t="shared" si="27"/>
        <v>47331</v>
      </c>
      <c r="C216" s="55">
        <f t="shared" si="34"/>
        <v>60595.7209408476</v>
      </c>
      <c r="D216" s="55">
        <f t="shared" si="35"/>
        <v>1514.9508232485202</v>
      </c>
      <c r="E216" s="55"/>
      <c r="F216" s="56">
        <f t="shared" si="28"/>
        <v>0</v>
      </c>
      <c r="G216" s="55">
        <f t="shared" si="29"/>
        <v>1514.9508232485202</v>
      </c>
      <c r="H216" s="55">
        <f t="shared" si="32"/>
        <v>1312.9650867790283</v>
      </c>
      <c r="I216" s="55">
        <f t="shared" si="33"/>
        <v>201.98573646949197</v>
      </c>
      <c r="J216" s="55">
        <f t="shared" si="30"/>
        <v>59282.75585406857</v>
      </c>
      <c r="K216" s="48"/>
      <c r="L216" s="48"/>
    </row>
    <row r="217" spans="1:12" ht="12.75" hidden="1">
      <c r="A217" s="51">
        <f t="shared" si="31"/>
        <v>199</v>
      </c>
      <c r="B217" s="52">
        <f t="shared" si="27"/>
        <v>47362</v>
      </c>
      <c r="C217" s="55">
        <f t="shared" si="34"/>
        <v>59282.75585406857</v>
      </c>
      <c r="D217" s="55">
        <f t="shared" si="35"/>
        <v>1514.9508232485202</v>
      </c>
      <c r="E217" s="55"/>
      <c r="F217" s="56">
        <f t="shared" si="28"/>
        <v>0</v>
      </c>
      <c r="G217" s="55">
        <f t="shared" si="29"/>
        <v>1514.9508232485202</v>
      </c>
      <c r="H217" s="55">
        <f t="shared" si="32"/>
        <v>1317.3416370682917</v>
      </c>
      <c r="I217" s="55">
        <f t="shared" si="33"/>
        <v>197.60918618022856</v>
      </c>
      <c r="J217" s="55">
        <f t="shared" si="30"/>
        <v>57965.41421700028</v>
      </c>
      <c r="K217" s="48"/>
      <c r="L217" s="48"/>
    </row>
    <row r="218" spans="1:12" ht="12.75" hidden="1">
      <c r="A218" s="51">
        <f t="shared" si="31"/>
        <v>200</v>
      </c>
      <c r="B218" s="52">
        <f t="shared" si="27"/>
        <v>47392</v>
      </c>
      <c r="C218" s="55">
        <f t="shared" si="34"/>
        <v>57965.41421700028</v>
      </c>
      <c r="D218" s="55">
        <f t="shared" si="35"/>
        <v>1514.9508232485202</v>
      </c>
      <c r="E218" s="55"/>
      <c r="F218" s="56">
        <f t="shared" si="28"/>
        <v>0</v>
      </c>
      <c r="G218" s="55">
        <f t="shared" si="29"/>
        <v>1514.9508232485202</v>
      </c>
      <c r="H218" s="55">
        <f t="shared" si="32"/>
        <v>1321.7327758585193</v>
      </c>
      <c r="I218" s="55">
        <f t="shared" si="33"/>
        <v>193.21804739000095</v>
      </c>
      <c r="J218" s="55">
        <f t="shared" si="30"/>
        <v>56643.681441141765</v>
      </c>
      <c r="K218" s="48"/>
      <c r="L218" s="48"/>
    </row>
    <row r="219" spans="1:12" ht="12.75" hidden="1">
      <c r="A219" s="51">
        <f t="shared" si="31"/>
        <v>201</v>
      </c>
      <c r="B219" s="52">
        <f t="shared" si="27"/>
        <v>47423</v>
      </c>
      <c r="C219" s="55">
        <f t="shared" si="34"/>
        <v>56643.681441141765</v>
      </c>
      <c r="D219" s="55">
        <f t="shared" si="35"/>
        <v>1514.9508232485202</v>
      </c>
      <c r="E219" s="55"/>
      <c r="F219" s="56">
        <f t="shared" si="28"/>
        <v>0</v>
      </c>
      <c r="G219" s="55">
        <f t="shared" si="29"/>
        <v>1514.9508232485202</v>
      </c>
      <c r="H219" s="55">
        <f t="shared" si="32"/>
        <v>1326.1385517780477</v>
      </c>
      <c r="I219" s="55">
        <f t="shared" si="33"/>
        <v>188.81227147047255</v>
      </c>
      <c r="J219" s="55">
        <f t="shared" si="30"/>
        <v>55317.542889363714</v>
      </c>
      <c r="K219" s="48"/>
      <c r="L219" s="48"/>
    </row>
    <row r="220" spans="1:12" ht="12.75" hidden="1">
      <c r="A220" s="51">
        <f t="shared" si="31"/>
        <v>202</v>
      </c>
      <c r="B220" s="52">
        <f t="shared" si="27"/>
        <v>47453</v>
      </c>
      <c r="C220" s="55">
        <f t="shared" si="34"/>
        <v>55317.542889363714</v>
      </c>
      <c r="D220" s="55">
        <f t="shared" si="35"/>
        <v>1514.9508232485202</v>
      </c>
      <c r="E220" s="55"/>
      <c r="F220" s="56">
        <f t="shared" si="28"/>
        <v>0</v>
      </c>
      <c r="G220" s="55">
        <f t="shared" si="29"/>
        <v>1514.9508232485202</v>
      </c>
      <c r="H220" s="55">
        <f t="shared" si="32"/>
        <v>1330.5590136173078</v>
      </c>
      <c r="I220" s="55">
        <f t="shared" si="33"/>
        <v>184.39180963121237</v>
      </c>
      <c r="J220" s="55">
        <f t="shared" si="30"/>
        <v>53986.98387574641</v>
      </c>
      <c r="K220" s="48"/>
      <c r="L220" s="48"/>
    </row>
    <row r="221" spans="1:12" ht="12.75" hidden="1">
      <c r="A221" s="51">
        <f t="shared" si="31"/>
        <v>203</v>
      </c>
      <c r="B221" s="52">
        <f t="shared" si="27"/>
        <v>47484</v>
      </c>
      <c r="C221" s="55">
        <f t="shared" si="34"/>
        <v>53986.98387574641</v>
      </c>
      <c r="D221" s="55">
        <f t="shared" si="35"/>
        <v>1514.9508232485202</v>
      </c>
      <c r="E221" s="55"/>
      <c r="F221" s="56">
        <f t="shared" si="28"/>
        <v>0</v>
      </c>
      <c r="G221" s="55">
        <f t="shared" si="29"/>
        <v>1514.9508232485202</v>
      </c>
      <c r="H221" s="55">
        <f t="shared" si="32"/>
        <v>1334.9942103293656</v>
      </c>
      <c r="I221" s="55">
        <f t="shared" si="33"/>
        <v>179.9566129191547</v>
      </c>
      <c r="J221" s="55">
        <f t="shared" si="30"/>
        <v>52651.989665417044</v>
      </c>
      <c r="K221" s="48"/>
      <c r="L221" s="48"/>
    </row>
    <row r="222" spans="1:12" ht="12.75" hidden="1">
      <c r="A222" s="51">
        <f t="shared" si="31"/>
        <v>204</v>
      </c>
      <c r="B222" s="52">
        <f t="shared" si="27"/>
        <v>47515</v>
      </c>
      <c r="C222" s="55">
        <f t="shared" si="34"/>
        <v>52651.989665417044</v>
      </c>
      <c r="D222" s="55">
        <f t="shared" si="35"/>
        <v>1514.9508232485202</v>
      </c>
      <c r="E222" s="55"/>
      <c r="F222" s="56">
        <f t="shared" si="28"/>
        <v>0</v>
      </c>
      <c r="G222" s="55">
        <f t="shared" si="29"/>
        <v>1514.9508232485202</v>
      </c>
      <c r="H222" s="55">
        <f t="shared" si="32"/>
        <v>1339.4441910304633</v>
      </c>
      <c r="I222" s="55">
        <f t="shared" si="33"/>
        <v>175.5066322180568</v>
      </c>
      <c r="J222" s="55">
        <f t="shared" si="30"/>
        <v>51312.54547438658</v>
      </c>
      <c r="K222" s="48"/>
      <c r="L222" s="48"/>
    </row>
    <row r="223" spans="1:12" ht="12.75" hidden="1">
      <c r="A223" s="51">
        <f t="shared" si="31"/>
        <v>205</v>
      </c>
      <c r="B223" s="52">
        <f t="shared" si="27"/>
        <v>47543</v>
      </c>
      <c r="C223" s="55">
        <f t="shared" si="34"/>
        <v>51312.54547438658</v>
      </c>
      <c r="D223" s="55">
        <f t="shared" si="35"/>
        <v>1514.9508232485202</v>
      </c>
      <c r="E223" s="55"/>
      <c r="F223" s="56">
        <f t="shared" si="28"/>
        <v>0</v>
      </c>
      <c r="G223" s="55">
        <f t="shared" si="29"/>
        <v>1514.9508232485202</v>
      </c>
      <c r="H223" s="55">
        <f t="shared" si="32"/>
        <v>1343.909005000565</v>
      </c>
      <c r="I223" s="55">
        <f t="shared" si="33"/>
        <v>171.04181824795526</v>
      </c>
      <c r="J223" s="55">
        <f t="shared" si="30"/>
        <v>49968.636469386016</v>
      </c>
      <c r="K223" s="48"/>
      <c r="L223" s="48"/>
    </row>
    <row r="224" spans="1:12" ht="12.75" hidden="1">
      <c r="A224" s="51">
        <f t="shared" si="31"/>
        <v>206</v>
      </c>
      <c r="B224" s="52">
        <f t="shared" si="27"/>
        <v>47574</v>
      </c>
      <c r="C224" s="55">
        <f t="shared" si="34"/>
        <v>49968.636469386016</v>
      </c>
      <c r="D224" s="55">
        <f t="shared" si="35"/>
        <v>1514.9508232485202</v>
      </c>
      <c r="E224" s="55"/>
      <c r="F224" s="56">
        <f t="shared" si="28"/>
        <v>0</v>
      </c>
      <c r="G224" s="55">
        <f t="shared" si="29"/>
        <v>1514.9508232485202</v>
      </c>
      <c r="H224" s="55">
        <f t="shared" si="32"/>
        <v>1348.3887016839</v>
      </c>
      <c r="I224" s="55">
        <f t="shared" si="33"/>
        <v>166.56212156462007</v>
      </c>
      <c r="J224" s="55">
        <f t="shared" si="30"/>
        <v>48620.247767702116</v>
      </c>
      <c r="K224" s="48"/>
      <c r="L224" s="48"/>
    </row>
    <row r="225" spans="1:12" ht="12.75" hidden="1">
      <c r="A225" s="51">
        <f t="shared" si="31"/>
        <v>207</v>
      </c>
      <c r="B225" s="52">
        <f t="shared" si="27"/>
        <v>47604</v>
      </c>
      <c r="C225" s="55">
        <f t="shared" si="34"/>
        <v>48620.247767702116</v>
      </c>
      <c r="D225" s="55">
        <f t="shared" si="35"/>
        <v>1514.9508232485202</v>
      </c>
      <c r="E225" s="55"/>
      <c r="F225" s="56">
        <f t="shared" si="28"/>
        <v>0</v>
      </c>
      <c r="G225" s="55">
        <f t="shared" si="29"/>
        <v>1514.9508232485202</v>
      </c>
      <c r="H225" s="55">
        <f t="shared" si="32"/>
        <v>1352.883330689513</v>
      </c>
      <c r="I225" s="55">
        <f t="shared" si="33"/>
        <v>162.06749255900706</v>
      </c>
      <c r="J225" s="55">
        <f t="shared" si="30"/>
        <v>47267.364437012606</v>
      </c>
      <c r="K225" s="48"/>
      <c r="L225" s="48"/>
    </row>
    <row r="226" spans="1:12" ht="12.75" hidden="1">
      <c r="A226" s="51">
        <f t="shared" si="31"/>
        <v>208</v>
      </c>
      <c r="B226" s="52">
        <f t="shared" si="27"/>
        <v>47635</v>
      </c>
      <c r="C226" s="55">
        <f t="shared" si="34"/>
        <v>47267.364437012606</v>
      </c>
      <c r="D226" s="55">
        <f t="shared" si="35"/>
        <v>1514.9508232485202</v>
      </c>
      <c r="E226" s="55"/>
      <c r="F226" s="56">
        <f t="shared" si="28"/>
        <v>0</v>
      </c>
      <c r="G226" s="55">
        <f t="shared" si="29"/>
        <v>1514.9508232485202</v>
      </c>
      <c r="H226" s="55">
        <f t="shared" si="32"/>
        <v>1357.3929417918116</v>
      </c>
      <c r="I226" s="55">
        <f t="shared" si="33"/>
        <v>157.55788145670869</v>
      </c>
      <c r="J226" s="55">
        <f t="shared" si="30"/>
        <v>45909.971495220794</v>
      </c>
      <c r="K226" s="48"/>
      <c r="L226" s="48"/>
    </row>
    <row r="227" spans="1:12" ht="12.75" hidden="1">
      <c r="A227" s="51">
        <f t="shared" si="31"/>
        <v>209</v>
      </c>
      <c r="B227" s="52">
        <f t="shared" si="27"/>
        <v>47665</v>
      </c>
      <c r="C227" s="55">
        <f t="shared" si="34"/>
        <v>45909.971495220794</v>
      </c>
      <c r="D227" s="55">
        <f t="shared" si="35"/>
        <v>1514.9508232485202</v>
      </c>
      <c r="E227" s="55"/>
      <c r="F227" s="56">
        <f t="shared" si="28"/>
        <v>0</v>
      </c>
      <c r="G227" s="55">
        <f t="shared" si="29"/>
        <v>1514.9508232485202</v>
      </c>
      <c r="H227" s="55">
        <f t="shared" si="32"/>
        <v>1361.9175849311175</v>
      </c>
      <c r="I227" s="55">
        <f t="shared" si="33"/>
        <v>153.03323831740263</v>
      </c>
      <c r="J227" s="55">
        <f t="shared" si="30"/>
        <v>44548.05391028968</v>
      </c>
      <c r="K227" s="48"/>
      <c r="L227" s="48"/>
    </row>
    <row r="228" spans="1:12" ht="12.75" hidden="1">
      <c r="A228" s="51">
        <f t="shared" si="31"/>
        <v>210</v>
      </c>
      <c r="B228" s="52">
        <f t="shared" si="27"/>
        <v>47696</v>
      </c>
      <c r="C228" s="55">
        <f t="shared" si="34"/>
        <v>44548.05391028968</v>
      </c>
      <c r="D228" s="55">
        <f t="shared" si="35"/>
        <v>1514.9508232485202</v>
      </c>
      <c r="E228" s="55"/>
      <c r="F228" s="56">
        <f t="shared" si="28"/>
        <v>0</v>
      </c>
      <c r="G228" s="55">
        <f t="shared" si="29"/>
        <v>1514.9508232485202</v>
      </c>
      <c r="H228" s="55">
        <f t="shared" si="32"/>
        <v>1366.4573102142213</v>
      </c>
      <c r="I228" s="55">
        <f t="shared" si="33"/>
        <v>148.49351303429893</v>
      </c>
      <c r="J228" s="55">
        <f t="shared" si="30"/>
        <v>43181.596600075456</v>
      </c>
      <c r="K228" s="48"/>
      <c r="L228" s="48"/>
    </row>
    <row r="229" spans="1:12" ht="12.75" hidden="1">
      <c r="A229" s="51">
        <f t="shared" si="31"/>
        <v>211</v>
      </c>
      <c r="B229" s="52">
        <f t="shared" si="27"/>
        <v>47727</v>
      </c>
      <c r="C229" s="55">
        <f t="shared" si="34"/>
        <v>43181.596600075456</v>
      </c>
      <c r="D229" s="55">
        <f t="shared" si="35"/>
        <v>1514.9508232485202</v>
      </c>
      <c r="E229" s="55"/>
      <c r="F229" s="56">
        <f t="shared" si="28"/>
        <v>0</v>
      </c>
      <c r="G229" s="55">
        <f t="shared" si="29"/>
        <v>1514.9508232485202</v>
      </c>
      <c r="H229" s="55">
        <f t="shared" si="32"/>
        <v>1371.0121679149354</v>
      </c>
      <c r="I229" s="55">
        <f t="shared" si="33"/>
        <v>143.93865533358485</v>
      </c>
      <c r="J229" s="55">
        <f t="shared" si="30"/>
        <v>41810.58443216052</v>
      </c>
      <c r="K229" s="48"/>
      <c r="L229" s="48"/>
    </row>
    <row r="230" spans="1:12" ht="12.75" hidden="1">
      <c r="A230" s="51">
        <f t="shared" si="31"/>
        <v>212</v>
      </c>
      <c r="B230" s="52">
        <f t="shared" si="27"/>
        <v>47757</v>
      </c>
      <c r="C230" s="55">
        <f t="shared" si="34"/>
        <v>41810.58443216052</v>
      </c>
      <c r="D230" s="55">
        <f t="shared" si="35"/>
        <v>1514.9508232485202</v>
      </c>
      <c r="E230" s="55"/>
      <c r="F230" s="56">
        <f t="shared" si="28"/>
        <v>0</v>
      </c>
      <c r="G230" s="55">
        <f t="shared" si="29"/>
        <v>1514.9508232485202</v>
      </c>
      <c r="H230" s="55">
        <f t="shared" si="32"/>
        <v>1375.582208474652</v>
      </c>
      <c r="I230" s="55">
        <f t="shared" si="33"/>
        <v>139.36861477386842</v>
      </c>
      <c r="J230" s="55">
        <f t="shared" si="30"/>
        <v>40435.002223685864</v>
      </c>
      <c r="K230" s="48"/>
      <c r="L230" s="48"/>
    </row>
    <row r="231" spans="1:12" ht="12.75" hidden="1">
      <c r="A231" s="51">
        <f t="shared" si="31"/>
        <v>213</v>
      </c>
      <c r="B231" s="52">
        <f t="shared" si="27"/>
        <v>47788</v>
      </c>
      <c r="C231" s="55">
        <f t="shared" si="34"/>
        <v>40435.002223685864</v>
      </c>
      <c r="D231" s="55">
        <f t="shared" si="35"/>
        <v>1514.9508232485202</v>
      </c>
      <c r="E231" s="55"/>
      <c r="F231" s="56">
        <f t="shared" si="28"/>
        <v>0</v>
      </c>
      <c r="G231" s="55">
        <f t="shared" si="29"/>
        <v>1514.9508232485202</v>
      </c>
      <c r="H231" s="55">
        <f t="shared" si="32"/>
        <v>1380.1674825029006</v>
      </c>
      <c r="I231" s="55">
        <f t="shared" si="33"/>
        <v>134.78334074561954</v>
      </c>
      <c r="J231" s="55">
        <f t="shared" si="30"/>
        <v>39054.83474118296</v>
      </c>
      <c r="K231" s="48"/>
      <c r="L231" s="48"/>
    </row>
    <row r="232" spans="1:12" ht="12.75" hidden="1">
      <c r="A232" s="51">
        <f t="shared" si="31"/>
        <v>214</v>
      </c>
      <c r="B232" s="52">
        <f t="shared" si="27"/>
        <v>47818</v>
      </c>
      <c r="C232" s="55">
        <f t="shared" si="34"/>
        <v>39054.83474118296</v>
      </c>
      <c r="D232" s="55">
        <f t="shared" si="35"/>
        <v>1514.9508232485202</v>
      </c>
      <c r="E232" s="55"/>
      <c r="F232" s="56">
        <f t="shared" si="28"/>
        <v>0</v>
      </c>
      <c r="G232" s="55">
        <f t="shared" si="29"/>
        <v>1514.9508232485202</v>
      </c>
      <c r="H232" s="55">
        <f t="shared" si="32"/>
        <v>1384.7680407779103</v>
      </c>
      <c r="I232" s="55">
        <f t="shared" si="33"/>
        <v>130.18278247060985</v>
      </c>
      <c r="J232" s="55">
        <f t="shared" si="30"/>
        <v>37670.06670040505</v>
      </c>
      <c r="K232" s="48"/>
      <c r="L232" s="48"/>
    </row>
    <row r="233" spans="1:12" ht="12.75" hidden="1">
      <c r="A233" s="51">
        <f t="shared" si="31"/>
        <v>215</v>
      </c>
      <c r="B233" s="52">
        <f t="shared" si="27"/>
        <v>47849</v>
      </c>
      <c r="C233" s="55">
        <f t="shared" si="34"/>
        <v>37670.06670040505</v>
      </c>
      <c r="D233" s="55">
        <f t="shared" si="35"/>
        <v>1514.9508232485202</v>
      </c>
      <c r="E233" s="55"/>
      <c r="F233" s="56">
        <f t="shared" si="28"/>
        <v>0</v>
      </c>
      <c r="G233" s="55">
        <f t="shared" si="29"/>
        <v>1514.9508232485202</v>
      </c>
      <c r="H233" s="55">
        <f t="shared" si="32"/>
        <v>1389.3839342471701</v>
      </c>
      <c r="I233" s="55">
        <f t="shared" si="33"/>
        <v>125.56688900135016</v>
      </c>
      <c r="J233" s="55">
        <f t="shared" si="30"/>
        <v>36280.68276615788</v>
      </c>
      <c r="K233" s="48"/>
      <c r="L233" s="48"/>
    </row>
    <row r="234" spans="1:12" ht="12.75" hidden="1">
      <c r="A234" s="51">
        <f t="shared" si="31"/>
        <v>216</v>
      </c>
      <c r="B234" s="52">
        <f t="shared" si="27"/>
        <v>47880</v>
      </c>
      <c r="C234" s="55">
        <f t="shared" si="34"/>
        <v>36280.68276615788</v>
      </c>
      <c r="D234" s="55">
        <f t="shared" si="35"/>
        <v>1514.9508232485202</v>
      </c>
      <c r="E234" s="55"/>
      <c r="F234" s="56">
        <f t="shared" si="28"/>
        <v>0</v>
      </c>
      <c r="G234" s="55">
        <f t="shared" si="29"/>
        <v>1514.9508232485202</v>
      </c>
      <c r="H234" s="55">
        <f t="shared" si="32"/>
        <v>1394.015214027994</v>
      </c>
      <c r="I234" s="55">
        <f t="shared" si="33"/>
        <v>120.93560922052626</v>
      </c>
      <c r="J234" s="55">
        <f t="shared" si="30"/>
        <v>34886.66755212988</v>
      </c>
      <c r="K234" s="48"/>
      <c r="L234" s="48"/>
    </row>
    <row r="235" spans="1:12" ht="12.75" hidden="1">
      <c r="A235" s="51">
        <f t="shared" si="31"/>
        <v>217</v>
      </c>
      <c r="B235" s="52">
        <f t="shared" si="27"/>
        <v>47908</v>
      </c>
      <c r="C235" s="55">
        <f t="shared" si="34"/>
        <v>34886.66755212988</v>
      </c>
      <c r="D235" s="55">
        <f t="shared" si="35"/>
        <v>1514.9508232485202</v>
      </c>
      <c r="E235" s="55"/>
      <c r="F235" s="56">
        <f t="shared" si="28"/>
        <v>0</v>
      </c>
      <c r="G235" s="55">
        <f t="shared" si="29"/>
        <v>1514.9508232485202</v>
      </c>
      <c r="H235" s="55">
        <f t="shared" si="32"/>
        <v>1398.6619314080872</v>
      </c>
      <c r="I235" s="55">
        <f t="shared" si="33"/>
        <v>116.28889184043294</v>
      </c>
      <c r="J235" s="55">
        <f t="shared" si="30"/>
        <v>33488.00562072179</v>
      </c>
      <c r="K235" s="48"/>
      <c r="L235" s="48"/>
    </row>
    <row r="236" spans="1:12" ht="12.75" hidden="1">
      <c r="A236" s="51">
        <f t="shared" si="31"/>
        <v>218</v>
      </c>
      <c r="B236" s="52">
        <f t="shared" si="27"/>
        <v>47939</v>
      </c>
      <c r="C236" s="55">
        <f t="shared" si="34"/>
        <v>33488.00562072179</v>
      </c>
      <c r="D236" s="55">
        <f t="shared" si="35"/>
        <v>1514.9508232485202</v>
      </c>
      <c r="E236" s="55"/>
      <c r="F236" s="56">
        <f t="shared" si="28"/>
        <v>0</v>
      </c>
      <c r="G236" s="55">
        <f t="shared" si="29"/>
        <v>1514.9508232485202</v>
      </c>
      <c r="H236" s="55">
        <f t="shared" si="32"/>
        <v>1403.3241378461144</v>
      </c>
      <c r="I236" s="55">
        <f t="shared" si="33"/>
        <v>111.62668540240598</v>
      </c>
      <c r="J236" s="55">
        <f t="shared" si="30"/>
        <v>32084.68148287568</v>
      </c>
      <c r="K236" s="48"/>
      <c r="L236" s="48"/>
    </row>
    <row r="237" spans="1:12" ht="12.75" hidden="1">
      <c r="A237" s="51">
        <f t="shared" si="31"/>
        <v>219</v>
      </c>
      <c r="B237" s="52">
        <f t="shared" si="27"/>
        <v>47969</v>
      </c>
      <c r="C237" s="55">
        <f t="shared" si="34"/>
        <v>32084.68148287568</v>
      </c>
      <c r="D237" s="55">
        <f t="shared" si="35"/>
        <v>1514.9508232485202</v>
      </c>
      <c r="E237" s="55"/>
      <c r="F237" s="56">
        <f t="shared" si="28"/>
        <v>0</v>
      </c>
      <c r="G237" s="55">
        <f t="shared" si="29"/>
        <v>1514.9508232485202</v>
      </c>
      <c r="H237" s="55">
        <f t="shared" si="32"/>
        <v>1408.001884972268</v>
      </c>
      <c r="I237" s="55">
        <f t="shared" si="33"/>
        <v>106.94893827625226</v>
      </c>
      <c r="J237" s="55">
        <f t="shared" si="30"/>
        <v>30676.67959790341</v>
      </c>
      <c r="K237" s="48"/>
      <c r="L237" s="48"/>
    </row>
    <row r="238" spans="1:12" ht="12.75" hidden="1">
      <c r="A238" s="51">
        <f t="shared" si="31"/>
        <v>220</v>
      </c>
      <c r="B238" s="52">
        <f t="shared" si="27"/>
        <v>48000</v>
      </c>
      <c r="C238" s="55">
        <f t="shared" si="34"/>
        <v>30676.67959790341</v>
      </c>
      <c r="D238" s="55">
        <f t="shared" si="35"/>
        <v>1514.9508232485202</v>
      </c>
      <c r="E238" s="55"/>
      <c r="F238" s="56">
        <f t="shared" si="28"/>
        <v>0</v>
      </c>
      <c r="G238" s="55">
        <f t="shared" si="29"/>
        <v>1514.9508232485202</v>
      </c>
      <c r="H238" s="55">
        <f t="shared" si="32"/>
        <v>1412.6952245888422</v>
      </c>
      <c r="I238" s="55">
        <f t="shared" si="33"/>
        <v>102.25559865967803</v>
      </c>
      <c r="J238" s="55">
        <f t="shared" si="30"/>
        <v>29263.984373314568</v>
      </c>
      <c r="K238" s="48"/>
      <c r="L238" s="48"/>
    </row>
    <row r="239" spans="1:12" ht="12.75" hidden="1">
      <c r="A239" s="51">
        <f t="shared" si="31"/>
        <v>221</v>
      </c>
      <c r="B239" s="52">
        <f t="shared" si="27"/>
        <v>48030</v>
      </c>
      <c r="C239" s="55">
        <f t="shared" si="34"/>
        <v>29263.984373314568</v>
      </c>
      <c r="D239" s="55">
        <f t="shared" si="35"/>
        <v>1514.9508232485202</v>
      </c>
      <c r="E239" s="55"/>
      <c r="F239" s="56">
        <f t="shared" si="28"/>
        <v>0</v>
      </c>
      <c r="G239" s="55">
        <f t="shared" si="29"/>
        <v>1514.9508232485202</v>
      </c>
      <c r="H239" s="55">
        <f t="shared" si="32"/>
        <v>1417.404208670805</v>
      </c>
      <c r="I239" s="55">
        <f t="shared" si="33"/>
        <v>97.54661457771523</v>
      </c>
      <c r="J239" s="55">
        <f t="shared" si="30"/>
        <v>27846.58016464376</v>
      </c>
      <c r="K239" s="48"/>
      <c r="L239" s="48"/>
    </row>
    <row r="240" spans="1:12" ht="12.75" hidden="1">
      <c r="A240" s="51">
        <f t="shared" si="31"/>
        <v>222</v>
      </c>
      <c r="B240" s="52">
        <f t="shared" si="27"/>
        <v>48061</v>
      </c>
      <c r="C240" s="55">
        <f t="shared" si="34"/>
        <v>27846.58016464376</v>
      </c>
      <c r="D240" s="55">
        <f t="shared" si="35"/>
        <v>1514.9508232485202</v>
      </c>
      <c r="E240" s="55"/>
      <c r="F240" s="56">
        <f t="shared" si="28"/>
        <v>0</v>
      </c>
      <c r="G240" s="55">
        <f t="shared" si="29"/>
        <v>1514.9508232485202</v>
      </c>
      <c r="H240" s="55">
        <f t="shared" si="32"/>
        <v>1422.1288893663743</v>
      </c>
      <c r="I240" s="55">
        <f t="shared" si="33"/>
        <v>92.82193388214587</v>
      </c>
      <c r="J240" s="55">
        <f t="shared" si="30"/>
        <v>26424.451275277388</v>
      </c>
      <c r="K240" s="48"/>
      <c r="L240" s="48"/>
    </row>
    <row r="241" spans="1:12" ht="12.75" hidden="1">
      <c r="A241" s="51">
        <f t="shared" si="31"/>
        <v>223</v>
      </c>
      <c r="B241" s="52">
        <f t="shared" si="27"/>
        <v>48092</v>
      </c>
      <c r="C241" s="55">
        <f t="shared" si="34"/>
        <v>26424.451275277388</v>
      </c>
      <c r="D241" s="55">
        <f t="shared" si="35"/>
        <v>1514.9508232485202</v>
      </c>
      <c r="E241" s="55"/>
      <c r="F241" s="56">
        <f t="shared" si="28"/>
        <v>0</v>
      </c>
      <c r="G241" s="55">
        <f t="shared" si="29"/>
        <v>1514.9508232485202</v>
      </c>
      <c r="H241" s="55">
        <f t="shared" si="32"/>
        <v>1426.8693189975957</v>
      </c>
      <c r="I241" s="55">
        <f t="shared" si="33"/>
        <v>88.08150425092462</v>
      </c>
      <c r="J241" s="55">
        <f t="shared" si="30"/>
        <v>24997.58195627979</v>
      </c>
      <c r="K241" s="48"/>
      <c r="L241" s="48"/>
    </row>
    <row r="242" spans="1:12" ht="12.75" hidden="1">
      <c r="A242" s="51">
        <f t="shared" si="31"/>
        <v>224</v>
      </c>
      <c r="B242" s="52">
        <f t="shared" si="27"/>
        <v>48122</v>
      </c>
      <c r="C242" s="55">
        <f t="shared" si="34"/>
        <v>24997.58195627979</v>
      </c>
      <c r="D242" s="55">
        <f t="shared" si="35"/>
        <v>1514.9508232485202</v>
      </c>
      <c r="E242" s="55"/>
      <c r="F242" s="56">
        <f t="shared" si="28"/>
        <v>0</v>
      </c>
      <c r="G242" s="55">
        <f t="shared" si="29"/>
        <v>1514.9508232485202</v>
      </c>
      <c r="H242" s="55">
        <f t="shared" si="32"/>
        <v>1431.625550060921</v>
      </c>
      <c r="I242" s="55">
        <f t="shared" si="33"/>
        <v>83.32527318759931</v>
      </c>
      <c r="J242" s="55">
        <f t="shared" si="30"/>
        <v>23565.95640621887</v>
      </c>
      <c r="K242" s="48"/>
      <c r="L242" s="48"/>
    </row>
    <row r="243" spans="1:12" ht="12.75" hidden="1">
      <c r="A243" s="51">
        <f t="shared" si="31"/>
        <v>225</v>
      </c>
      <c r="B243" s="52">
        <f t="shared" si="27"/>
        <v>48153</v>
      </c>
      <c r="C243" s="55">
        <f t="shared" si="34"/>
        <v>23565.95640621887</v>
      </c>
      <c r="D243" s="55">
        <f t="shared" si="35"/>
        <v>1514.9508232485202</v>
      </c>
      <c r="E243" s="55"/>
      <c r="F243" s="56">
        <f t="shared" si="28"/>
        <v>0</v>
      </c>
      <c r="G243" s="55">
        <f t="shared" si="29"/>
        <v>1514.9508232485202</v>
      </c>
      <c r="H243" s="55">
        <f t="shared" si="32"/>
        <v>1436.3976352277907</v>
      </c>
      <c r="I243" s="55">
        <f t="shared" si="33"/>
        <v>78.55318802072956</v>
      </c>
      <c r="J243" s="55">
        <f t="shared" si="30"/>
        <v>22129.55877099108</v>
      </c>
      <c r="K243" s="48"/>
      <c r="L243" s="48"/>
    </row>
    <row r="244" spans="1:12" ht="12.75" hidden="1">
      <c r="A244" s="51">
        <f t="shared" si="31"/>
        <v>226</v>
      </c>
      <c r="B244" s="52">
        <f t="shared" si="27"/>
        <v>48183</v>
      </c>
      <c r="C244" s="55">
        <f t="shared" si="34"/>
        <v>22129.55877099108</v>
      </c>
      <c r="D244" s="55">
        <f t="shared" si="35"/>
        <v>1514.9508232485202</v>
      </c>
      <c r="E244" s="55"/>
      <c r="F244" s="56">
        <f t="shared" si="28"/>
        <v>0</v>
      </c>
      <c r="G244" s="55">
        <f t="shared" si="29"/>
        <v>1514.9508232485202</v>
      </c>
      <c r="H244" s="55">
        <f t="shared" si="32"/>
        <v>1441.1856273452167</v>
      </c>
      <c r="I244" s="55">
        <f t="shared" si="33"/>
        <v>73.76519590330359</v>
      </c>
      <c r="J244" s="55">
        <f t="shared" si="30"/>
        <v>20688.373143645862</v>
      </c>
      <c r="K244" s="48"/>
      <c r="L244" s="48"/>
    </row>
    <row r="245" spans="1:12" ht="12.75" hidden="1">
      <c r="A245" s="51">
        <f t="shared" si="31"/>
        <v>227</v>
      </c>
      <c r="B245" s="52">
        <f t="shared" si="27"/>
        <v>48214</v>
      </c>
      <c r="C245" s="55">
        <f t="shared" si="34"/>
        <v>20688.373143645862</v>
      </c>
      <c r="D245" s="55">
        <f t="shared" si="35"/>
        <v>1514.9508232485202</v>
      </c>
      <c r="E245" s="55"/>
      <c r="F245" s="56">
        <f t="shared" si="28"/>
        <v>0</v>
      </c>
      <c r="G245" s="55">
        <f t="shared" si="29"/>
        <v>1514.9508232485202</v>
      </c>
      <c r="H245" s="55">
        <f t="shared" si="32"/>
        <v>1445.9895794363674</v>
      </c>
      <c r="I245" s="55">
        <f t="shared" si="33"/>
        <v>68.96124381215287</v>
      </c>
      <c r="J245" s="55">
        <f t="shared" si="30"/>
        <v>19242.383564209493</v>
      </c>
      <c r="K245" s="48"/>
      <c r="L245" s="48"/>
    </row>
    <row r="246" spans="1:12" ht="12.75" hidden="1">
      <c r="A246" s="51">
        <f t="shared" si="31"/>
        <v>228</v>
      </c>
      <c r="B246" s="52">
        <f t="shared" si="27"/>
        <v>48245</v>
      </c>
      <c r="C246" s="55">
        <f t="shared" si="34"/>
        <v>19242.383564209493</v>
      </c>
      <c r="D246" s="55">
        <f t="shared" si="35"/>
        <v>1514.9508232485202</v>
      </c>
      <c r="E246" s="55"/>
      <c r="F246" s="56">
        <f t="shared" si="28"/>
        <v>0</v>
      </c>
      <c r="G246" s="55">
        <f t="shared" si="29"/>
        <v>1514.9508232485202</v>
      </c>
      <c r="H246" s="55">
        <f t="shared" si="32"/>
        <v>1450.8095447011553</v>
      </c>
      <c r="I246" s="55">
        <f t="shared" si="33"/>
        <v>64.14127854736498</v>
      </c>
      <c r="J246" s="55">
        <f t="shared" si="30"/>
        <v>17791.574019508338</v>
      </c>
      <c r="K246" s="48"/>
      <c r="L246" s="48"/>
    </row>
    <row r="247" spans="1:12" ht="12.75" hidden="1">
      <c r="A247" s="51">
        <f t="shared" si="31"/>
        <v>229</v>
      </c>
      <c r="B247" s="52">
        <f t="shared" si="27"/>
        <v>48274</v>
      </c>
      <c r="C247" s="55">
        <f t="shared" si="34"/>
        <v>17791.574019508338</v>
      </c>
      <c r="D247" s="55">
        <f t="shared" si="35"/>
        <v>1514.9508232485202</v>
      </c>
      <c r="E247" s="55"/>
      <c r="F247" s="56">
        <f t="shared" si="28"/>
        <v>0</v>
      </c>
      <c r="G247" s="55">
        <f t="shared" si="29"/>
        <v>1514.9508232485202</v>
      </c>
      <c r="H247" s="55">
        <f t="shared" si="32"/>
        <v>1455.6455765168257</v>
      </c>
      <c r="I247" s="55">
        <f t="shared" si="33"/>
        <v>59.30524673169446</v>
      </c>
      <c r="J247" s="55">
        <f t="shared" si="30"/>
        <v>16335.928442991513</v>
      </c>
      <c r="K247" s="48"/>
      <c r="L247" s="48"/>
    </row>
    <row r="248" spans="1:12" ht="12.75" hidden="1">
      <c r="A248" s="51">
        <f t="shared" si="31"/>
        <v>230</v>
      </c>
      <c r="B248" s="52">
        <f t="shared" si="27"/>
        <v>48305</v>
      </c>
      <c r="C248" s="55">
        <f t="shared" si="34"/>
        <v>16335.928442991513</v>
      </c>
      <c r="D248" s="55">
        <f t="shared" si="35"/>
        <v>1514.9508232485202</v>
      </c>
      <c r="E248" s="55"/>
      <c r="F248" s="56">
        <f t="shared" si="28"/>
        <v>0</v>
      </c>
      <c r="G248" s="55">
        <f t="shared" si="29"/>
        <v>1514.9508232485202</v>
      </c>
      <c r="H248" s="55">
        <f t="shared" si="32"/>
        <v>1460.4977284385486</v>
      </c>
      <c r="I248" s="55">
        <f t="shared" si="33"/>
        <v>54.45309480997171</v>
      </c>
      <c r="J248" s="55">
        <f t="shared" si="30"/>
        <v>14875.430714552964</v>
      </c>
      <c r="K248" s="48"/>
      <c r="L248" s="48"/>
    </row>
    <row r="249" spans="1:12" ht="12.75" hidden="1">
      <c r="A249" s="51">
        <f t="shared" si="31"/>
        <v>231</v>
      </c>
      <c r="B249" s="52">
        <f t="shared" si="27"/>
        <v>48335</v>
      </c>
      <c r="C249" s="55">
        <f t="shared" si="34"/>
        <v>14875.430714552964</v>
      </c>
      <c r="D249" s="55">
        <f t="shared" si="35"/>
        <v>1514.9508232485202</v>
      </c>
      <c r="E249" s="55"/>
      <c r="F249" s="56">
        <f t="shared" si="28"/>
        <v>0</v>
      </c>
      <c r="G249" s="55">
        <f t="shared" si="29"/>
        <v>1514.9508232485202</v>
      </c>
      <c r="H249" s="55">
        <f t="shared" si="32"/>
        <v>1465.3660542000102</v>
      </c>
      <c r="I249" s="55">
        <f t="shared" si="33"/>
        <v>49.584769048509884</v>
      </c>
      <c r="J249" s="55">
        <f t="shared" si="30"/>
        <v>13410.064660352953</v>
      </c>
      <c r="K249" s="48"/>
      <c r="L249" s="48"/>
    </row>
    <row r="250" spans="1:12" ht="12.75" hidden="1">
      <c r="A250" s="51">
        <f t="shared" si="31"/>
        <v>232</v>
      </c>
      <c r="B250" s="52">
        <f t="shared" si="27"/>
        <v>48366</v>
      </c>
      <c r="C250" s="55">
        <f t="shared" si="34"/>
        <v>13410.064660352953</v>
      </c>
      <c r="D250" s="55">
        <f t="shared" si="35"/>
        <v>1514.9508232485202</v>
      </c>
      <c r="E250" s="55"/>
      <c r="F250" s="56">
        <f t="shared" si="28"/>
        <v>0</v>
      </c>
      <c r="G250" s="55">
        <f t="shared" si="29"/>
        <v>1514.9508232485202</v>
      </c>
      <c r="H250" s="55">
        <f t="shared" si="32"/>
        <v>1470.2506077140104</v>
      </c>
      <c r="I250" s="55">
        <f t="shared" si="33"/>
        <v>44.700215534509844</v>
      </c>
      <c r="J250" s="55">
        <f t="shared" si="30"/>
        <v>11939.814052638943</v>
      </c>
      <c r="K250" s="48"/>
      <c r="L250" s="48"/>
    </row>
    <row r="251" spans="1:12" ht="12.75" hidden="1">
      <c r="A251" s="51">
        <f t="shared" si="31"/>
        <v>233</v>
      </c>
      <c r="B251" s="52">
        <f t="shared" si="27"/>
        <v>48396</v>
      </c>
      <c r="C251" s="55">
        <f t="shared" si="34"/>
        <v>11939.814052638943</v>
      </c>
      <c r="D251" s="55">
        <f t="shared" si="35"/>
        <v>1514.9508232485202</v>
      </c>
      <c r="E251" s="55"/>
      <c r="F251" s="56">
        <f t="shared" si="28"/>
        <v>0</v>
      </c>
      <c r="G251" s="55">
        <f t="shared" si="29"/>
        <v>1514.9508232485202</v>
      </c>
      <c r="H251" s="55">
        <f t="shared" si="32"/>
        <v>1475.1514430730572</v>
      </c>
      <c r="I251" s="55">
        <f t="shared" si="33"/>
        <v>39.79938017546315</v>
      </c>
      <c r="J251" s="55">
        <f t="shared" si="30"/>
        <v>10464.662609565887</v>
      </c>
      <c r="K251" s="48"/>
      <c r="L251" s="48"/>
    </row>
    <row r="252" spans="1:12" ht="12.75" hidden="1">
      <c r="A252" s="51">
        <f t="shared" si="31"/>
        <v>234</v>
      </c>
      <c r="B252" s="52">
        <f t="shared" si="27"/>
        <v>48427</v>
      </c>
      <c r="C252" s="55">
        <f t="shared" si="34"/>
        <v>10464.662609565887</v>
      </c>
      <c r="D252" s="55">
        <f t="shared" si="35"/>
        <v>1514.9508232485202</v>
      </c>
      <c r="E252" s="55"/>
      <c r="F252" s="56">
        <f t="shared" si="28"/>
        <v>0</v>
      </c>
      <c r="G252" s="55">
        <f t="shared" si="29"/>
        <v>1514.9508232485202</v>
      </c>
      <c r="H252" s="55">
        <f t="shared" si="32"/>
        <v>1480.0686145499674</v>
      </c>
      <c r="I252" s="55">
        <f t="shared" si="33"/>
        <v>34.88220869855296</v>
      </c>
      <c r="J252" s="55">
        <f t="shared" si="30"/>
        <v>8984.593995015919</v>
      </c>
      <c r="K252" s="48"/>
      <c r="L252" s="48"/>
    </row>
    <row r="253" spans="1:12" ht="12.75" hidden="1">
      <c r="A253" s="51">
        <f t="shared" si="31"/>
        <v>235</v>
      </c>
      <c r="B253" s="52">
        <f t="shared" si="27"/>
        <v>48458</v>
      </c>
      <c r="C253" s="55">
        <f t="shared" si="34"/>
        <v>8984.593995015919</v>
      </c>
      <c r="D253" s="55">
        <f t="shared" si="35"/>
        <v>1514.9508232485202</v>
      </c>
      <c r="E253" s="55"/>
      <c r="F253" s="56">
        <f t="shared" si="28"/>
        <v>0</v>
      </c>
      <c r="G253" s="55">
        <f t="shared" si="29"/>
        <v>1514.9508232485202</v>
      </c>
      <c r="H253" s="55">
        <f t="shared" si="32"/>
        <v>1485.0021765984673</v>
      </c>
      <c r="I253" s="55">
        <f t="shared" si="33"/>
        <v>29.948646650053064</v>
      </c>
      <c r="J253" s="55">
        <f t="shared" si="30"/>
        <v>7499.591818417452</v>
      </c>
      <c r="K253" s="48"/>
      <c r="L253" s="48"/>
    </row>
    <row r="254" spans="1:12" ht="12.75" hidden="1">
      <c r="A254" s="51">
        <f t="shared" si="31"/>
        <v>236</v>
      </c>
      <c r="B254" s="52">
        <f t="shared" si="27"/>
        <v>48488</v>
      </c>
      <c r="C254" s="55">
        <f t="shared" si="34"/>
        <v>7499.591818417452</v>
      </c>
      <c r="D254" s="55">
        <f t="shared" si="35"/>
        <v>1514.9508232485202</v>
      </c>
      <c r="E254" s="55"/>
      <c r="F254" s="56">
        <f t="shared" si="28"/>
        <v>0</v>
      </c>
      <c r="G254" s="55">
        <f t="shared" si="29"/>
        <v>1514.9508232485202</v>
      </c>
      <c r="H254" s="55">
        <f t="shared" si="32"/>
        <v>1489.9521838537953</v>
      </c>
      <c r="I254" s="55">
        <f t="shared" si="33"/>
        <v>24.998639394724837</v>
      </c>
      <c r="J254" s="55">
        <f t="shared" si="30"/>
        <v>6009.639634563657</v>
      </c>
      <c r="K254" s="48"/>
      <c r="L254" s="48"/>
    </row>
    <row r="255" spans="1:12" ht="12.75" hidden="1">
      <c r="A255" s="51">
        <f t="shared" si="31"/>
        <v>237</v>
      </c>
      <c r="B255" s="52">
        <f t="shared" si="27"/>
        <v>48519</v>
      </c>
      <c r="C255" s="55">
        <f t="shared" si="34"/>
        <v>6009.639634563657</v>
      </c>
      <c r="D255" s="55">
        <f t="shared" si="35"/>
        <v>1514.9508232485202</v>
      </c>
      <c r="E255" s="55"/>
      <c r="F255" s="56">
        <f t="shared" si="28"/>
        <v>0</v>
      </c>
      <c r="G255" s="55">
        <f t="shared" si="29"/>
        <v>1514.9508232485202</v>
      </c>
      <c r="H255" s="55">
        <f t="shared" si="32"/>
        <v>1494.9186911333081</v>
      </c>
      <c r="I255" s="55">
        <f t="shared" si="33"/>
        <v>20.03213211521219</v>
      </c>
      <c r="J255" s="55">
        <f t="shared" si="30"/>
        <v>4514.720943430349</v>
      </c>
      <c r="K255" s="48"/>
      <c r="L255" s="48"/>
    </row>
    <row r="256" spans="1:12" ht="12.75" hidden="1">
      <c r="A256" s="51">
        <f t="shared" si="31"/>
        <v>238</v>
      </c>
      <c r="B256" s="52">
        <f t="shared" si="27"/>
        <v>48549</v>
      </c>
      <c r="C256" s="55">
        <f t="shared" si="34"/>
        <v>4514.720943430349</v>
      </c>
      <c r="D256" s="55">
        <f t="shared" si="35"/>
        <v>1514.9508232485202</v>
      </c>
      <c r="E256" s="55"/>
      <c r="F256" s="56">
        <f t="shared" si="28"/>
        <v>0</v>
      </c>
      <c r="G256" s="55">
        <f t="shared" si="29"/>
        <v>1514.9508232485202</v>
      </c>
      <c r="H256" s="55">
        <f t="shared" si="32"/>
        <v>1499.9017534370857</v>
      </c>
      <c r="I256" s="55">
        <f t="shared" si="33"/>
        <v>15.049069811434494</v>
      </c>
      <c r="J256" s="55">
        <f t="shared" si="30"/>
        <v>3014.8191899932626</v>
      </c>
      <c r="K256" s="48"/>
      <c r="L256" s="48"/>
    </row>
    <row r="257" spans="1:12" ht="12.75" hidden="1">
      <c r="A257" s="51">
        <f t="shared" si="31"/>
        <v>239</v>
      </c>
      <c r="B257" s="52">
        <f t="shared" si="27"/>
        <v>48580</v>
      </c>
      <c r="C257" s="55">
        <f t="shared" si="34"/>
        <v>3014.8191899932626</v>
      </c>
      <c r="D257" s="55">
        <f t="shared" si="35"/>
        <v>1514.9508232485202</v>
      </c>
      <c r="E257" s="55"/>
      <c r="F257" s="56">
        <f t="shared" si="28"/>
        <v>0</v>
      </c>
      <c r="G257" s="55">
        <f t="shared" si="29"/>
        <v>1514.9508232485202</v>
      </c>
      <c r="H257" s="55">
        <f t="shared" si="32"/>
        <v>1504.9014259485427</v>
      </c>
      <c r="I257" s="55">
        <f t="shared" si="33"/>
        <v>10.049397299977542</v>
      </c>
      <c r="J257" s="55">
        <f t="shared" si="30"/>
        <v>1509.91776404472</v>
      </c>
      <c r="K257" s="48"/>
      <c r="L257" s="48"/>
    </row>
    <row r="258" spans="1:12" ht="12.75" hidden="1">
      <c r="A258" s="51">
        <f t="shared" si="31"/>
        <v>240</v>
      </c>
      <c r="B258" s="52">
        <f t="shared" si="27"/>
        <v>48611</v>
      </c>
      <c r="C258" s="55">
        <f t="shared" si="34"/>
        <v>1509.91776404472</v>
      </c>
      <c r="D258" s="55">
        <f t="shared" si="35"/>
        <v>1514.9508232485202</v>
      </c>
      <c r="E258" s="55"/>
      <c r="F258" s="56">
        <f t="shared" si="28"/>
        <v>0</v>
      </c>
      <c r="G258" s="55">
        <f t="shared" si="29"/>
        <v>1509.91776404472</v>
      </c>
      <c r="H258" s="55">
        <f t="shared" si="32"/>
        <v>1504.8847048312375</v>
      </c>
      <c r="I258" s="55">
        <f t="shared" si="33"/>
        <v>5.0330592134823995</v>
      </c>
      <c r="J258" s="55">
        <f t="shared" si="30"/>
        <v>0</v>
      </c>
      <c r="K258" s="48"/>
      <c r="L258" s="48"/>
    </row>
    <row r="259" spans="1:12" ht="12.75" hidden="1">
      <c r="A259" s="51">
        <f t="shared" si="31"/>
        <v>241</v>
      </c>
      <c r="B259" s="52">
        <f t="shared" si="27"/>
        <v>48639</v>
      </c>
      <c r="C259" s="55">
        <f t="shared" si="34"/>
        <v>0</v>
      </c>
      <c r="D259" s="55">
        <f t="shared" si="35"/>
        <v>1514.9508232485202</v>
      </c>
      <c r="E259" s="55"/>
      <c r="F259" s="56">
        <f t="shared" si="28"/>
        <v>0</v>
      </c>
      <c r="G259" s="55">
        <f t="shared" si="29"/>
        <v>0</v>
      </c>
      <c r="H259" s="55">
        <f t="shared" si="32"/>
        <v>0</v>
      </c>
      <c r="I259" s="55">
        <f t="shared" si="33"/>
        <v>0</v>
      </c>
      <c r="J259" s="55">
        <f t="shared" si="30"/>
        <v>0</v>
      </c>
      <c r="K259" s="48"/>
      <c r="L259" s="48"/>
    </row>
    <row r="260" spans="1:12" ht="12.75" hidden="1">
      <c r="A260" s="51">
        <f t="shared" si="31"/>
        <v>242</v>
      </c>
      <c r="B260" s="52">
        <f t="shared" si="27"/>
        <v>48670</v>
      </c>
      <c r="C260" s="55">
        <f t="shared" si="34"/>
        <v>0</v>
      </c>
      <c r="D260" s="55">
        <f t="shared" si="35"/>
        <v>1514.9508232485202</v>
      </c>
      <c r="E260" s="55"/>
      <c r="F260" s="56">
        <f t="shared" si="28"/>
        <v>0</v>
      </c>
      <c r="G260" s="55">
        <f t="shared" si="29"/>
        <v>0</v>
      </c>
      <c r="H260" s="55">
        <f t="shared" si="32"/>
        <v>0</v>
      </c>
      <c r="I260" s="55">
        <f t="shared" si="33"/>
        <v>0</v>
      </c>
      <c r="J260" s="55">
        <f t="shared" si="30"/>
        <v>0</v>
      </c>
      <c r="K260" s="48"/>
      <c r="L260" s="48"/>
    </row>
    <row r="261" spans="1:12" ht="12.75" hidden="1">
      <c r="A261" s="51">
        <f t="shared" si="31"/>
        <v>243</v>
      </c>
      <c r="B261" s="52">
        <f t="shared" si="27"/>
        <v>48700</v>
      </c>
      <c r="C261" s="55">
        <f t="shared" si="34"/>
        <v>0</v>
      </c>
      <c r="D261" s="55">
        <f t="shared" si="35"/>
        <v>1514.9508232485202</v>
      </c>
      <c r="E261" s="55"/>
      <c r="F261" s="56">
        <f t="shared" si="28"/>
        <v>0</v>
      </c>
      <c r="G261" s="55">
        <f t="shared" si="29"/>
        <v>0</v>
      </c>
      <c r="H261" s="55">
        <f t="shared" si="32"/>
        <v>0</v>
      </c>
      <c r="I261" s="55">
        <f t="shared" si="33"/>
        <v>0</v>
      </c>
      <c r="J261" s="55">
        <f t="shared" si="30"/>
        <v>0</v>
      </c>
      <c r="K261" s="48"/>
      <c r="L261" s="48"/>
    </row>
    <row r="262" spans="1:12" ht="12.75" hidden="1">
      <c r="A262" s="51">
        <f t="shared" si="31"/>
        <v>244</v>
      </c>
      <c r="B262" s="52">
        <f t="shared" si="27"/>
        <v>48731</v>
      </c>
      <c r="C262" s="55">
        <f t="shared" si="34"/>
        <v>0</v>
      </c>
      <c r="D262" s="55">
        <f t="shared" si="35"/>
        <v>1514.9508232485202</v>
      </c>
      <c r="E262" s="55"/>
      <c r="F262" s="56">
        <f t="shared" si="28"/>
        <v>0</v>
      </c>
      <c r="G262" s="55">
        <f t="shared" si="29"/>
        <v>0</v>
      </c>
      <c r="H262" s="55">
        <f t="shared" si="32"/>
        <v>0</v>
      </c>
      <c r="I262" s="55">
        <f t="shared" si="33"/>
        <v>0</v>
      </c>
      <c r="J262" s="55">
        <f t="shared" si="30"/>
        <v>0</v>
      </c>
      <c r="K262" s="48"/>
      <c r="L262" s="48"/>
    </row>
    <row r="263" spans="1:12" ht="12.75" hidden="1">
      <c r="A263" s="51">
        <f t="shared" si="31"/>
        <v>245</v>
      </c>
      <c r="B263" s="52">
        <f t="shared" si="27"/>
        <v>48761</v>
      </c>
      <c r="C263" s="55">
        <f t="shared" si="34"/>
        <v>0</v>
      </c>
      <c r="D263" s="55">
        <f t="shared" si="35"/>
        <v>1514.9508232485202</v>
      </c>
      <c r="E263" s="55"/>
      <c r="F263" s="56">
        <f t="shared" si="28"/>
        <v>0</v>
      </c>
      <c r="G263" s="55">
        <f t="shared" si="29"/>
        <v>0</v>
      </c>
      <c r="H263" s="55">
        <f t="shared" si="32"/>
        <v>0</v>
      </c>
      <c r="I263" s="55">
        <f t="shared" si="33"/>
        <v>0</v>
      </c>
      <c r="J263" s="55">
        <f t="shared" si="30"/>
        <v>0</v>
      </c>
      <c r="K263" s="48"/>
      <c r="L263" s="48"/>
    </row>
    <row r="264" spans="1:12" ht="12.75" hidden="1">
      <c r="A264" s="51">
        <f t="shared" si="31"/>
        <v>246</v>
      </c>
      <c r="B264" s="52">
        <f t="shared" si="27"/>
        <v>48792</v>
      </c>
      <c r="C264" s="55">
        <f t="shared" si="34"/>
        <v>0</v>
      </c>
      <c r="D264" s="55">
        <f t="shared" si="35"/>
        <v>1514.9508232485202</v>
      </c>
      <c r="E264" s="55"/>
      <c r="F264" s="56">
        <f t="shared" si="28"/>
        <v>0</v>
      </c>
      <c r="G264" s="55">
        <f t="shared" si="29"/>
        <v>0</v>
      </c>
      <c r="H264" s="55">
        <f t="shared" si="32"/>
        <v>0</v>
      </c>
      <c r="I264" s="55">
        <f t="shared" si="33"/>
        <v>0</v>
      </c>
      <c r="J264" s="55">
        <f t="shared" si="30"/>
        <v>0</v>
      </c>
      <c r="K264" s="48"/>
      <c r="L264" s="48"/>
    </row>
    <row r="265" spans="1:12" ht="12.75" hidden="1">
      <c r="A265" s="51">
        <f t="shared" si="31"/>
        <v>247</v>
      </c>
      <c r="B265" s="52">
        <f t="shared" si="27"/>
        <v>48823</v>
      </c>
      <c r="C265" s="55">
        <f t="shared" si="34"/>
        <v>0</v>
      </c>
      <c r="D265" s="55">
        <f t="shared" si="35"/>
        <v>1514.9508232485202</v>
      </c>
      <c r="E265" s="55"/>
      <c r="F265" s="56">
        <f t="shared" si="28"/>
        <v>0</v>
      </c>
      <c r="G265" s="55">
        <f t="shared" si="29"/>
        <v>0</v>
      </c>
      <c r="H265" s="55">
        <f t="shared" si="32"/>
        <v>0</v>
      </c>
      <c r="I265" s="55">
        <f t="shared" si="33"/>
        <v>0</v>
      </c>
      <c r="J265" s="55">
        <f t="shared" si="30"/>
        <v>0</v>
      </c>
      <c r="K265" s="48"/>
      <c r="L265" s="48"/>
    </row>
    <row r="266" spans="1:12" ht="12.75" hidden="1">
      <c r="A266" s="51">
        <f t="shared" si="31"/>
        <v>248</v>
      </c>
      <c r="B266" s="52">
        <f t="shared" si="27"/>
        <v>48853</v>
      </c>
      <c r="C266" s="55">
        <f t="shared" si="34"/>
        <v>0</v>
      </c>
      <c r="D266" s="55">
        <f t="shared" si="35"/>
        <v>1514.9508232485202</v>
      </c>
      <c r="E266" s="55"/>
      <c r="F266" s="56">
        <f t="shared" si="28"/>
        <v>0</v>
      </c>
      <c r="G266" s="55">
        <f t="shared" si="29"/>
        <v>0</v>
      </c>
      <c r="H266" s="55">
        <f t="shared" si="32"/>
        <v>0</v>
      </c>
      <c r="I266" s="55">
        <f t="shared" si="33"/>
        <v>0</v>
      </c>
      <c r="J266" s="55">
        <f t="shared" si="30"/>
        <v>0</v>
      </c>
      <c r="K266" s="48"/>
      <c r="L266" s="48"/>
    </row>
    <row r="267" spans="1:12" ht="12.75" hidden="1">
      <c r="A267" s="51">
        <f t="shared" si="31"/>
        <v>249</v>
      </c>
      <c r="B267" s="52">
        <f t="shared" si="27"/>
        <v>48884</v>
      </c>
      <c r="C267" s="55">
        <f t="shared" si="34"/>
        <v>0</v>
      </c>
      <c r="D267" s="55">
        <f t="shared" si="35"/>
        <v>1514.9508232485202</v>
      </c>
      <c r="E267" s="55"/>
      <c r="F267" s="56">
        <f t="shared" si="28"/>
        <v>0</v>
      </c>
      <c r="G267" s="55">
        <f t="shared" si="29"/>
        <v>0</v>
      </c>
      <c r="H267" s="55">
        <f t="shared" si="32"/>
        <v>0</v>
      </c>
      <c r="I267" s="55">
        <f t="shared" si="33"/>
        <v>0</v>
      </c>
      <c r="J267" s="55">
        <f t="shared" si="30"/>
        <v>0</v>
      </c>
      <c r="K267" s="48"/>
      <c r="L267" s="48"/>
    </row>
    <row r="268" spans="1:12" ht="12.75" hidden="1">
      <c r="A268" s="51">
        <f t="shared" si="31"/>
        <v>250</v>
      </c>
      <c r="B268" s="52">
        <f t="shared" si="27"/>
        <v>48914</v>
      </c>
      <c r="C268" s="55">
        <f t="shared" si="34"/>
        <v>0</v>
      </c>
      <c r="D268" s="55">
        <f t="shared" si="35"/>
        <v>1514.9508232485202</v>
      </c>
      <c r="E268" s="55"/>
      <c r="F268" s="56">
        <f t="shared" si="28"/>
        <v>0</v>
      </c>
      <c r="G268" s="55">
        <f t="shared" si="29"/>
        <v>0</v>
      </c>
      <c r="H268" s="55">
        <f t="shared" si="32"/>
        <v>0</v>
      </c>
      <c r="I268" s="55">
        <f t="shared" si="33"/>
        <v>0</v>
      </c>
      <c r="J268" s="55">
        <f t="shared" si="30"/>
        <v>0</v>
      </c>
      <c r="K268" s="48"/>
      <c r="L268" s="48"/>
    </row>
    <row r="269" spans="1:12" ht="12.75" hidden="1">
      <c r="A269" s="51">
        <f t="shared" si="31"/>
        <v>251</v>
      </c>
      <c r="B269" s="52">
        <f t="shared" si="27"/>
        <v>48945</v>
      </c>
      <c r="C269" s="55">
        <f t="shared" si="34"/>
        <v>0</v>
      </c>
      <c r="D269" s="55">
        <f t="shared" si="35"/>
        <v>1514.9508232485202</v>
      </c>
      <c r="E269" s="55"/>
      <c r="F269" s="56">
        <f t="shared" si="28"/>
        <v>0</v>
      </c>
      <c r="G269" s="55">
        <f t="shared" si="29"/>
        <v>0</v>
      </c>
      <c r="H269" s="55">
        <f t="shared" si="32"/>
        <v>0</v>
      </c>
      <c r="I269" s="55">
        <f t="shared" si="33"/>
        <v>0</v>
      </c>
      <c r="J269" s="55">
        <f t="shared" si="30"/>
        <v>0</v>
      </c>
      <c r="K269" s="48"/>
      <c r="L269" s="48"/>
    </row>
    <row r="270" spans="1:12" ht="12.75" hidden="1">
      <c r="A270" s="51">
        <f t="shared" si="31"/>
        <v>252</v>
      </c>
      <c r="B270" s="52">
        <f t="shared" si="27"/>
        <v>48976</v>
      </c>
      <c r="C270" s="55">
        <f t="shared" si="34"/>
        <v>0</v>
      </c>
      <c r="D270" s="55">
        <f t="shared" si="35"/>
        <v>1514.9508232485202</v>
      </c>
      <c r="E270" s="55"/>
      <c r="F270" s="56">
        <f t="shared" si="28"/>
        <v>0</v>
      </c>
      <c r="G270" s="55">
        <f t="shared" si="29"/>
        <v>0</v>
      </c>
      <c r="H270" s="55">
        <f t="shared" si="32"/>
        <v>0</v>
      </c>
      <c r="I270" s="55">
        <f t="shared" si="33"/>
        <v>0</v>
      </c>
      <c r="J270" s="55">
        <f t="shared" si="30"/>
        <v>0</v>
      </c>
      <c r="K270" s="48"/>
      <c r="L270" s="48"/>
    </row>
    <row r="271" spans="1:12" ht="12.75" hidden="1">
      <c r="A271" s="51">
        <f t="shared" si="31"/>
        <v>253</v>
      </c>
      <c r="B271" s="52">
        <f t="shared" si="27"/>
        <v>49004</v>
      </c>
      <c r="C271" s="55">
        <f t="shared" si="34"/>
        <v>0</v>
      </c>
      <c r="D271" s="55">
        <f t="shared" si="35"/>
        <v>1514.9508232485202</v>
      </c>
      <c r="E271" s="55"/>
      <c r="F271" s="56">
        <f t="shared" si="28"/>
        <v>0</v>
      </c>
      <c r="G271" s="55">
        <f t="shared" si="29"/>
        <v>0</v>
      </c>
      <c r="H271" s="55">
        <f t="shared" si="32"/>
        <v>0</v>
      </c>
      <c r="I271" s="55">
        <f t="shared" si="33"/>
        <v>0</v>
      </c>
      <c r="J271" s="55">
        <f t="shared" si="30"/>
        <v>0</v>
      </c>
      <c r="K271" s="48"/>
      <c r="L271" s="48"/>
    </row>
    <row r="272" spans="1:12" ht="12.75" hidden="1">
      <c r="A272" s="51">
        <f t="shared" si="31"/>
        <v>254</v>
      </c>
      <c r="B272" s="52">
        <f t="shared" si="27"/>
        <v>49035</v>
      </c>
      <c r="C272" s="55">
        <f t="shared" si="34"/>
        <v>0</v>
      </c>
      <c r="D272" s="55">
        <f t="shared" si="35"/>
        <v>1514.9508232485202</v>
      </c>
      <c r="E272" s="55"/>
      <c r="F272" s="56">
        <f t="shared" si="28"/>
        <v>0</v>
      </c>
      <c r="G272" s="55">
        <f t="shared" si="29"/>
        <v>0</v>
      </c>
      <c r="H272" s="55">
        <f t="shared" si="32"/>
        <v>0</v>
      </c>
      <c r="I272" s="55">
        <f t="shared" si="33"/>
        <v>0</v>
      </c>
      <c r="J272" s="55">
        <f t="shared" si="30"/>
        <v>0</v>
      </c>
      <c r="K272" s="48"/>
      <c r="L272" s="48"/>
    </row>
    <row r="273" spans="1:12" ht="12.75" hidden="1">
      <c r="A273" s="51">
        <f t="shared" si="31"/>
        <v>255</v>
      </c>
      <c r="B273" s="52">
        <f t="shared" si="27"/>
        <v>49065</v>
      </c>
      <c r="C273" s="55">
        <f t="shared" si="34"/>
        <v>0</v>
      </c>
      <c r="D273" s="55">
        <f t="shared" si="35"/>
        <v>1514.9508232485202</v>
      </c>
      <c r="E273" s="55"/>
      <c r="F273" s="56">
        <f t="shared" si="28"/>
        <v>0</v>
      </c>
      <c r="G273" s="55">
        <f t="shared" si="29"/>
        <v>0</v>
      </c>
      <c r="H273" s="55">
        <f t="shared" si="32"/>
        <v>0</v>
      </c>
      <c r="I273" s="55">
        <f t="shared" si="33"/>
        <v>0</v>
      </c>
      <c r="J273" s="55">
        <f t="shared" si="30"/>
        <v>0</v>
      </c>
      <c r="K273" s="48"/>
      <c r="L273" s="48"/>
    </row>
    <row r="274" spans="1:12" ht="12.75" hidden="1">
      <c r="A274" s="51">
        <f t="shared" si="31"/>
        <v>256</v>
      </c>
      <c r="B274" s="52">
        <f t="shared" si="27"/>
        <v>49096</v>
      </c>
      <c r="C274" s="55">
        <f t="shared" si="34"/>
        <v>0</v>
      </c>
      <c r="D274" s="55">
        <f t="shared" si="35"/>
        <v>1514.9508232485202</v>
      </c>
      <c r="E274" s="55"/>
      <c r="F274" s="56">
        <f t="shared" si="28"/>
        <v>0</v>
      </c>
      <c r="G274" s="55">
        <f t="shared" si="29"/>
        <v>0</v>
      </c>
      <c r="H274" s="55">
        <f t="shared" si="32"/>
        <v>0</v>
      </c>
      <c r="I274" s="55">
        <f t="shared" si="33"/>
        <v>0</v>
      </c>
      <c r="J274" s="55">
        <f t="shared" si="30"/>
        <v>0</v>
      </c>
      <c r="K274" s="48"/>
      <c r="L274" s="48"/>
    </row>
    <row r="275" spans="1:12" ht="12.75" hidden="1">
      <c r="A275" s="51">
        <f t="shared" si="31"/>
        <v>257</v>
      </c>
      <c r="B275" s="52">
        <f aca="true" t="shared" si="36" ref="B275:B338">IF(Pay_Num&lt;&gt;"",DATE(YEAR(Loan_Start),MONTH(Loan_Start)+(Pay_Num)*12/Num_Pmt_Per_Year,DAY(Loan_Start)),"")</f>
        <v>49126</v>
      </c>
      <c r="C275" s="55">
        <f t="shared" si="34"/>
        <v>0</v>
      </c>
      <c r="D275" s="55">
        <f t="shared" si="35"/>
        <v>1514.9508232485202</v>
      </c>
      <c r="E275" s="55"/>
      <c r="F275" s="56">
        <f aca="true" t="shared" si="37" ref="F275:F338">IF(AND(Pay_Num&lt;&gt;"",Sched_Pay+Scheduled_Extra_Payments&lt;Beg_Bal),Scheduled_Extra_Payments,IF(AND(Pay_Num&lt;&gt;"",Beg_Bal-Sched_Pay&gt;0),Beg_Bal-Sched_Pay,IF(Pay_Num&lt;&gt;"",0,"")))</f>
        <v>0</v>
      </c>
      <c r="G275" s="55">
        <f aca="true" t="shared" si="38" ref="G275:G338">IF(AND(Pay_Num&lt;&gt;"",Sched_Pay+Extra_Pay&lt;Beg_Bal),Sched_Pay+Extra_Pay,IF(Pay_Num&lt;&gt;"",Beg_Bal,""))</f>
        <v>0</v>
      </c>
      <c r="H275" s="55">
        <f t="shared" si="32"/>
        <v>0</v>
      </c>
      <c r="I275" s="55">
        <f t="shared" si="33"/>
        <v>0</v>
      </c>
      <c r="J275" s="55">
        <f aca="true" t="shared" si="39" ref="J275:J338">IF(AND(Pay_Num&lt;&gt;"",Sched_Pay+Extra_Pay&lt;Beg_Bal),Beg_Bal-Princ,IF(Pay_Num&lt;&gt;"",0,""))</f>
        <v>0</v>
      </c>
      <c r="K275" s="48"/>
      <c r="L275" s="48"/>
    </row>
    <row r="276" spans="1:12" ht="12.75" hidden="1">
      <c r="A276" s="51">
        <f aca="true" t="shared" si="40" ref="A276:A339">IF(Values_Entered,A275+1,"")</f>
        <v>258</v>
      </c>
      <c r="B276" s="52">
        <f t="shared" si="36"/>
        <v>49157</v>
      </c>
      <c r="C276" s="55">
        <f t="shared" si="34"/>
        <v>0</v>
      </c>
      <c r="D276" s="55">
        <f t="shared" si="35"/>
        <v>1514.9508232485202</v>
      </c>
      <c r="E276" s="55"/>
      <c r="F276" s="56">
        <f t="shared" si="37"/>
        <v>0</v>
      </c>
      <c r="G276" s="55">
        <f t="shared" si="38"/>
        <v>0</v>
      </c>
      <c r="H276" s="55">
        <f aca="true" t="shared" si="41" ref="H276:H339">IF(Pay_Num&lt;&gt;"",Total_Pay-Int,"")</f>
        <v>0</v>
      </c>
      <c r="I276" s="55">
        <f aca="true" t="shared" si="42" ref="I276:I339">IF(Pay_Num&lt;&gt;"",Beg_Bal*Interest_Rate/Num_Pmt_Per_Year,"")</f>
        <v>0</v>
      </c>
      <c r="J276" s="55">
        <f t="shared" si="39"/>
        <v>0</v>
      </c>
      <c r="K276" s="48"/>
      <c r="L276" s="48"/>
    </row>
    <row r="277" spans="1:12" ht="12.75" hidden="1">
      <c r="A277" s="51">
        <f t="shared" si="40"/>
        <v>259</v>
      </c>
      <c r="B277" s="52">
        <f t="shared" si="36"/>
        <v>49188</v>
      </c>
      <c r="C277" s="55">
        <f aca="true" t="shared" si="43" ref="C277:C340">IF(Pay_Num&lt;&gt;"",J276,"")</f>
        <v>0</v>
      </c>
      <c r="D277" s="55">
        <f aca="true" t="shared" si="44" ref="D277:D340">IF(Pay_Num&lt;&gt;"",Scheduled_Monthly_Payment,"")</f>
        <v>1514.9508232485202</v>
      </c>
      <c r="E277" s="55"/>
      <c r="F277" s="56">
        <f t="shared" si="37"/>
        <v>0</v>
      </c>
      <c r="G277" s="55">
        <f t="shared" si="38"/>
        <v>0</v>
      </c>
      <c r="H277" s="55">
        <f t="shared" si="41"/>
        <v>0</v>
      </c>
      <c r="I277" s="55">
        <f t="shared" si="42"/>
        <v>0</v>
      </c>
      <c r="J277" s="55">
        <f t="shared" si="39"/>
        <v>0</v>
      </c>
      <c r="K277" s="48"/>
      <c r="L277" s="48"/>
    </row>
    <row r="278" spans="1:12" ht="12.75" hidden="1">
      <c r="A278" s="51">
        <f t="shared" si="40"/>
        <v>260</v>
      </c>
      <c r="B278" s="52">
        <f t="shared" si="36"/>
        <v>49218</v>
      </c>
      <c r="C278" s="55">
        <f t="shared" si="43"/>
        <v>0</v>
      </c>
      <c r="D278" s="55">
        <f t="shared" si="44"/>
        <v>1514.9508232485202</v>
      </c>
      <c r="E278" s="55"/>
      <c r="F278" s="56">
        <f t="shared" si="37"/>
        <v>0</v>
      </c>
      <c r="G278" s="55">
        <f t="shared" si="38"/>
        <v>0</v>
      </c>
      <c r="H278" s="55">
        <f t="shared" si="41"/>
        <v>0</v>
      </c>
      <c r="I278" s="55">
        <f t="shared" si="42"/>
        <v>0</v>
      </c>
      <c r="J278" s="55">
        <f t="shared" si="39"/>
        <v>0</v>
      </c>
      <c r="K278" s="48"/>
      <c r="L278" s="48"/>
    </row>
    <row r="279" spans="1:12" ht="12.75" hidden="1">
      <c r="A279" s="51">
        <f t="shared" si="40"/>
        <v>261</v>
      </c>
      <c r="B279" s="52">
        <f t="shared" si="36"/>
        <v>49249</v>
      </c>
      <c r="C279" s="55">
        <f t="shared" si="43"/>
        <v>0</v>
      </c>
      <c r="D279" s="55">
        <f t="shared" si="44"/>
        <v>1514.9508232485202</v>
      </c>
      <c r="E279" s="55"/>
      <c r="F279" s="56">
        <f t="shared" si="37"/>
        <v>0</v>
      </c>
      <c r="G279" s="55">
        <f t="shared" si="38"/>
        <v>0</v>
      </c>
      <c r="H279" s="55">
        <f t="shared" si="41"/>
        <v>0</v>
      </c>
      <c r="I279" s="55">
        <f t="shared" si="42"/>
        <v>0</v>
      </c>
      <c r="J279" s="55">
        <f t="shared" si="39"/>
        <v>0</v>
      </c>
      <c r="K279" s="48"/>
      <c r="L279" s="48"/>
    </row>
    <row r="280" spans="1:12" ht="12.75" hidden="1">
      <c r="A280" s="51">
        <f t="shared" si="40"/>
        <v>262</v>
      </c>
      <c r="B280" s="52">
        <f t="shared" si="36"/>
        <v>49279</v>
      </c>
      <c r="C280" s="55">
        <f t="shared" si="43"/>
        <v>0</v>
      </c>
      <c r="D280" s="55">
        <f t="shared" si="44"/>
        <v>1514.9508232485202</v>
      </c>
      <c r="E280" s="55"/>
      <c r="F280" s="56">
        <f t="shared" si="37"/>
        <v>0</v>
      </c>
      <c r="G280" s="55">
        <f t="shared" si="38"/>
        <v>0</v>
      </c>
      <c r="H280" s="55">
        <f t="shared" si="41"/>
        <v>0</v>
      </c>
      <c r="I280" s="55">
        <f t="shared" si="42"/>
        <v>0</v>
      </c>
      <c r="J280" s="55">
        <f t="shared" si="39"/>
        <v>0</v>
      </c>
      <c r="K280" s="48"/>
      <c r="L280" s="48"/>
    </row>
    <row r="281" spans="1:12" ht="12.75" hidden="1">
      <c r="A281" s="51">
        <f t="shared" si="40"/>
        <v>263</v>
      </c>
      <c r="B281" s="52">
        <f t="shared" si="36"/>
        <v>49310</v>
      </c>
      <c r="C281" s="55">
        <f t="shared" si="43"/>
        <v>0</v>
      </c>
      <c r="D281" s="55">
        <f t="shared" si="44"/>
        <v>1514.9508232485202</v>
      </c>
      <c r="E281" s="55"/>
      <c r="F281" s="56">
        <f t="shared" si="37"/>
        <v>0</v>
      </c>
      <c r="G281" s="55">
        <f t="shared" si="38"/>
        <v>0</v>
      </c>
      <c r="H281" s="55">
        <f t="shared" si="41"/>
        <v>0</v>
      </c>
      <c r="I281" s="55">
        <f t="shared" si="42"/>
        <v>0</v>
      </c>
      <c r="J281" s="55">
        <f t="shared" si="39"/>
        <v>0</v>
      </c>
      <c r="K281" s="48"/>
      <c r="L281" s="48"/>
    </row>
    <row r="282" spans="1:12" ht="12.75" hidden="1">
      <c r="A282" s="51">
        <f t="shared" si="40"/>
        <v>264</v>
      </c>
      <c r="B282" s="52">
        <f t="shared" si="36"/>
        <v>49341</v>
      </c>
      <c r="C282" s="55">
        <f t="shared" si="43"/>
        <v>0</v>
      </c>
      <c r="D282" s="55">
        <f t="shared" si="44"/>
        <v>1514.9508232485202</v>
      </c>
      <c r="E282" s="55"/>
      <c r="F282" s="56">
        <f t="shared" si="37"/>
        <v>0</v>
      </c>
      <c r="G282" s="55">
        <f t="shared" si="38"/>
        <v>0</v>
      </c>
      <c r="H282" s="55">
        <f t="shared" si="41"/>
        <v>0</v>
      </c>
      <c r="I282" s="55">
        <f t="shared" si="42"/>
        <v>0</v>
      </c>
      <c r="J282" s="55">
        <f t="shared" si="39"/>
        <v>0</v>
      </c>
      <c r="K282" s="48"/>
      <c r="L282" s="48"/>
    </row>
    <row r="283" spans="1:12" ht="12.75" hidden="1">
      <c r="A283" s="51">
        <f t="shared" si="40"/>
        <v>265</v>
      </c>
      <c r="B283" s="52">
        <f t="shared" si="36"/>
        <v>49369</v>
      </c>
      <c r="C283" s="55">
        <f t="shared" si="43"/>
        <v>0</v>
      </c>
      <c r="D283" s="55">
        <f t="shared" si="44"/>
        <v>1514.9508232485202</v>
      </c>
      <c r="E283" s="55"/>
      <c r="F283" s="56">
        <f t="shared" si="37"/>
        <v>0</v>
      </c>
      <c r="G283" s="55">
        <f t="shared" si="38"/>
        <v>0</v>
      </c>
      <c r="H283" s="55">
        <f t="shared" si="41"/>
        <v>0</v>
      </c>
      <c r="I283" s="55">
        <f t="shared" si="42"/>
        <v>0</v>
      </c>
      <c r="J283" s="55">
        <f t="shared" si="39"/>
        <v>0</v>
      </c>
      <c r="K283" s="48"/>
      <c r="L283" s="48"/>
    </row>
    <row r="284" spans="1:12" ht="12.75" hidden="1">
      <c r="A284" s="51">
        <f t="shared" si="40"/>
        <v>266</v>
      </c>
      <c r="B284" s="52">
        <f t="shared" si="36"/>
        <v>49400</v>
      </c>
      <c r="C284" s="55">
        <f t="shared" si="43"/>
        <v>0</v>
      </c>
      <c r="D284" s="55">
        <f t="shared" si="44"/>
        <v>1514.9508232485202</v>
      </c>
      <c r="E284" s="55"/>
      <c r="F284" s="56">
        <f t="shared" si="37"/>
        <v>0</v>
      </c>
      <c r="G284" s="55">
        <f t="shared" si="38"/>
        <v>0</v>
      </c>
      <c r="H284" s="55">
        <f t="shared" si="41"/>
        <v>0</v>
      </c>
      <c r="I284" s="55">
        <f t="shared" si="42"/>
        <v>0</v>
      </c>
      <c r="J284" s="55">
        <f t="shared" si="39"/>
        <v>0</v>
      </c>
      <c r="K284" s="48"/>
      <c r="L284" s="48"/>
    </row>
    <row r="285" spans="1:12" ht="12.75" hidden="1">
      <c r="A285" s="51">
        <f t="shared" si="40"/>
        <v>267</v>
      </c>
      <c r="B285" s="52">
        <f t="shared" si="36"/>
        <v>49430</v>
      </c>
      <c r="C285" s="55">
        <f t="shared" si="43"/>
        <v>0</v>
      </c>
      <c r="D285" s="55">
        <f t="shared" si="44"/>
        <v>1514.9508232485202</v>
      </c>
      <c r="E285" s="55"/>
      <c r="F285" s="56">
        <f t="shared" si="37"/>
        <v>0</v>
      </c>
      <c r="G285" s="55">
        <f t="shared" si="38"/>
        <v>0</v>
      </c>
      <c r="H285" s="55">
        <f t="shared" si="41"/>
        <v>0</v>
      </c>
      <c r="I285" s="55">
        <f t="shared" si="42"/>
        <v>0</v>
      </c>
      <c r="J285" s="55">
        <f t="shared" si="39"/>
        <v>0</v>
      </c>
      <c r="K285" s="48"/>
      <c r="L285" s="48"/>
    </row>
    <row r="286" spans="1:12" ht="12.75" hidden="1">
      <c r="A286" s="51">
        <f t="shared" si="40"/>
        <v>268</v>
      </c>
      <c r="B286" s="52">
        <f t="shared" si="36"/>
        <v>49461</v>
      </c>
      <c r="C286" s="55">
        <f t="shared" si="43"/>
        <v>0</v>
      </c>
      <c r="D286" s="55">
        <f t="shared" si="44"/>
        <v>1514.9508232485202</v>
      </c>
      <c r="E286" s="55"/>
      <c r="F286" s="56">
        <f t="shared" si="37"/>
        <v>0</v>
      </c>
      <c r="G286" s="55">
        <f t="shared" si="38"/>
        <v>0</v>
      </c>
      <c r="H286" s="55">
        <f t="shared" si="41"/>
        <v>0</v>
      </c>
      <c r="I286" s="55">
        <f t="shared" si="42"/>
        <v>0</v>
      </c>
      <c r="J286" s="55">
        <f t="shared" si="39"/>
        <v>0</v>
      </c>
      <c r="K286" s="48"/>
      <c r="L286" s="48"/>
    </row>
    <row r="287" spans="1:12" ht="12.75" hidden="1">
      <c r="A287" s="51">
        <f t="shared" si="40"/>
        <v>269</v>
      </c>
      <c r="B287" s="52">
        <f t="shared" si="36"/>
        <v>49491</v>
      </c>
      <c r="C287" s="55">
        <f t="shared" si="43"/>
        <v>0</v>
      </c>
      <c r="D287" s="55">
        <f t="shared" si="44"/>
        <v>1514.9508232485202</v>
      </c>
      <c r="E287" s="55"/>
      <c r="F287" s="56">
        <f t="shared" si="37"/>
        <v>0</v>
      </c>
      <c r="G287" s="55">
        <f t="shared" si="38"/>
        <v>0</v>
      </c>
      <c r="H287" s="55">
        <f t="shared" si="41"/>
        <v>0</v>
      </c>
      <c r="I287" s="55">
        <f t="shared" si="42"/>
        <v>0</v>
      </c>
      <c r="J287" s="55">
        <f t="shared" si="39"/>
        <v>0</v>
      </c>
      <c r="K287" s="48"/>
      <c r="L287" s="48"/>
    </row>
    <row r="288" spans="1:12" ht="12.75" hidden="1">
      <c r="A288" s="51">
        <f t="shared" si="40"/>
        <v>270</v>
      </c>
      <c r="B288" s="52">
        <f t="shared" si="36"/>
        <v>49522</v>
      </c>
      <c r="C288" s="55">
        <f t="shared" si="43"/>
        <v>0</v>
      </c>
      <c r="D288" s="55">
        <f t="shared" si="44"/>
        <v>1514.9508232485202</v>
      </c>
      <c r="E288" s="55"/>
      <c r="F288" s="56">
        <f t="shared" si="37"/>
        <v>0</v>
      </c>
      <c r="G288" s="55">
        <f t="shared" si="38"/>
        <v>0</v>
      </c>
      <c r="H288" s="55">
        <f t="shared" si="41"/>
        <v>0</v>
      </c>
      <c r="I288" s="55">
        <f t="shared" si="42"/>
        <v>0</v>
      </c>
      <c r="J288" s="55">
        <f t="shared" si="39"/>
        <v>0</v>
      </c>
      <c r="K288" s="48"/>
      <c r="L288" s="48"/>
    </row>
    <row r="289" spans="1:12" ht="12.75" hidden="1">
      <c r="A289" s="51">
        <f t="shared" si="40"/>
        <v>271</v>
      </c>
      <c r="B289" s="52">
        <f t="shared" si="36"/>
        <v>49553</v>
      </c>
      <c r="C289" s="55">
        <f t="shared" si="43"/>
        <v>0</v>
      </c>
      <c r="D289" s="55">
        <f t="shared" si="44"/>
        <v>1514.9508232485202</v>
      </c>
      <c r="E289" s="55"/>
      <c r="F289" s="56">
        <f t="shared" si="37"/>
        <v>0</v>
      </c>
      <c r="G289" s="55">
        <f t="shared" si="38"/>
        <v>0</v>
      </c>
      <c r="H289" s="55">
        <f t="shared" si="41"/>
        <v>0</v>
      </c>
      <c r="I289" s="55">
        <f t="shared" si="42"/>
        <v>0</v>
      </c>
      <c r="J289" s="55">
        <f t="shared" si="39"/>
        <v>0</v>
      </c>
      <c r="K289" s="48"/>
      <c r="L289" s="48"/>
    </row>
    <row r="290" spans="1:12" ht="12.75" hidden="1">
      <c r="A290" s="51">
        <f t="shared" si="40"/>
        <v>272</v>
      </c>
      <c r="B290" s="52">
        <f t="shared" si="36"/>
        <v>49583</v>
      </c>
      <c r="C290" s="55">
        <f t="shared" si="43"/>
        <v>0</v>
      </c>
      <c r="D290" s="55">
        <f t="shared" si="44"/>
        <v>1514.9508232485202</v>
      </c>
      <c r="E290" s="55"/>
      <c r="F290" s="56">
        <f t="shared" si="37"/>
        <v>0</v>
      </c>
      <c r="G290" s="55">
        <f t="shared" si="38"/>
        <v>0</v>
      </c>
      <c r="H290" s="55">
        <f t="shared" si="41"/>
        <v>0</v>
      </c>
      <c r="I290" s="55">
        <f t="shared" si="42"/>
        <v>0</v>
      </c>
      <c r="J290" s="55">
        <f t="shared" si="39"/>
        <v>0</v>
      </c>
      <c r="K290" s="48"/>
      <c r="L290" s="48"/>
    </row>
    <row r="291" spans="1:12" ht="12.75" hidden="1">
      <c r="A291" s="51">
        <f t="shared" si="40"/>
        <v>273</v>
      </c>
      <c r="B291" s="52">
        <f t="shared" si="36"/>
        <v>49614</v>
      </c>
      <c r="C291" s="55">
        <f t="shared" si="43"/>
        <v>0</v>
      </c>
      <c r="D291" s="55">
        <f t="shared" si="44"/>
        <v>1514.9508232485202</v>
      </c>
      <c r="E291" s="55"/>
      <c r="F291" s="56">
        <f t="shared" si="37"/>
        <v>0</v>
      </c>
      <c r="G291" s="55">
        <f t="shared" si="38"/>
        <v>0</v>
      </c>
      <c r="H291" s="55">
        <f t="shared" si="41"/>
        <v>0</v>
      </c>
      <c r="I291" s="55">
        <f t="shared" si="42"/>
        <v>0</v>
      </c>
      <c r="J291" s="55">
        <f t="shared" si="39"/>
        <v>0</v>
      </c>
      <c r="K291" s="48"/>
      <c r="L291" s="48"/>
    </row>
    <row r="292" spans="1:12" ht="12.75" hidden="1">
      <c r="A292" s="51">
        <f t="shared" si="40"/>
        <v>274</v>
      </c>
      <c r="B292" s="52">
        <f t="shared" si="36"/>
        <v>49644</v>
      </c>
      <c r="C292" s="55">
        <f t="shared" si="43"/>
        <v>0</v>
      </c>
      <c r="D292" s="55">
        <f t="shared" si="44"/>
        <v>1514.9508232485202</v>
      </c>
      <c r="E292" s="55"/>
      <c r="F292" s="56">
        <f t="shared" si="37"/>
        <v>0</v>
      </c>
      <c r="G292" s="55">
        <f t="shared" si="38"/>
        <v>0</v>
      </c>
      <c r="H292" s="55">
        <f t="shared" si="41"/>
        <v>0</v>
      </c>
      <c r="I292" s="55">
        <f t="shared" si="42"/>
        <v>0</v>
      </c>
      <c r="J292" s="55">
        <f t="shared" si="39"/>
        <v>0</v>
      </c>
      <c r="K292" s="48"/>
      <c r="L292" s="48"/>
    </row>
    <row r="293" spans="1:12" ht="12.75" hidden="1">
      <c r="A293" s="51">
        <f t="shared" si="40"/>
        <v>275</v>
      </c>
      <c r="B293" s="52">
        <f t="shared" si="36"/>
        <v>49675</v>
      </c>
      <c r="C293" s="55">
        <f t="shared" si="43"/>
        <v>0</v>
      </c>
      <c r="D293" s="55">
        <f t="shared" si="44"/>
        <v>1514.9508232485202</v>
      </c>
      <c r="E293" s="55"/>
      <c r="F293" s="56">
        <f t="shared" si="37"/>
        <v>0</v>
      </c>
      <c r="G293" s="55">
        <f t="shared" si="38"/>
        <v>0</v>
      </c>
      <c r="H293" s="55">
        <f t="shared" si="41"/>
        <v>0</v>
      </c>
      <c r="I293" s="55">
        <f t="shared" si="42"/>
        <v>0</v>
      </c>
      <c r="J293" s="55">
        <f t="shared" si="39"/>
        <v>0</v>
      </c>
      <c r="K293" s="48"/>
      <c r="L293" s="48"/>
    </row>
    <row r="294" spans="1:12" ht="12.75" hidden="1">
      <c r="A294" s="51">
        <f t="shared" si="40"/>
        <v>276</v>
      </c>
      <c r="B294" s="52">
        <f t="shared" si="36"/>
        <v>49706</v>
      </c>
      <c r="C294" s="55">
        <f t="shared" si="43"/>
        <v>0</v>
      </c>
      <c r="D294" s="55">
        <f t="shared" si="44"/>
        <v>1514.9508232485202</v>
      </c>
      <c r="E294" s="55"/>
      <c r="F294" s="56">
        <f t="shared" si="37"/>
        <v>0</v>
      </c>
      <c r="G294" s="55">
        <f t="shared" si="38"/>
        <v>0</v>
      </c>
      <c r="H294" s="55">
        <f t="shared" si="41"/>
        <v>0</v>
      </c>
      <c r="I294" s="55">
        <f t="shared" si="42"/>
        <v>0</v>
      </c>
      <c r="J294" s="55">
        <f t="shared" si="39"/>
        <v>0</v>
      </c>
      <c r="K294" s="48"/>
      <c r="L294" s="48"/>
    </row>
    <row r="295" spans="1:12" ht="12.75" hidden="1">
      <c r="A295" s="51">
        <f t="shared" si="40"/>
        <v>277</v>
      </c>
      <c r="B295" s="52">
        <f t="shared" si="36"/>
        <v>49735</v>
      </c>
      <c r="C295" s="55">
        <f t="shared" si="43"/>
        <v>0</v>
      </c>
      <c r="D295" s="55">
        <f t="shared" si="44"/>
        <v>1514.9508232485202</v>
      </c>
      <c r="E295" s="55"/>
      <c r="F295" s="56">
        <f t="shared" si="37"/>
        <v>0</v>
      </c>
      <c r="G295" s="55">
        <f t="shared" si="38"/>
        <v>0</v>
      </c>
      <c r="H295" s="55">
        <f t="shared" si="41"/>
        <v>0</v>
      </c>
      <c r="I295" s="55">
        <f t="shared" si="42"/>
        <v>0</v>
      </c>
      <c r="J295" s="55">
        <f t="shared" si="39"/>
        <v>0</v>
      </c>
      <c r="K295" s="48"/>
      <c r="L295" s="48"/>
    </row>
    <row r="296" spans="1:12" ht="12.75" hidden="1">
      <c r="A296" s="51">
        <f t="shared" si="40"/>
        <v>278</v>
      </c>
      <c r="B296" s="52">
        <f t="shared" si="36"/>
        <v>49766</v>
      </c>
      <c r="C296" s="55">
        <f t="shared" si="43"/>
        <v>0</v>
      </c>
      <c r="D296" s="55">
        <f t="shared" si="44"/>
        <v>1514.9508232485202</v>
      </c>
      <c r="E296" s="55"/>
      <c r="F296" s="56">
        <f t="shared" si="37"/>
        <v>0</v>
      </c>
      <c r="G296" s="55">
        <f t="shared" si="38"/>
        <v>0</v>
      </c>
      <c r="H296" s="55">
        <f t="shared" si="41"/>
        <v>0</v>
      </c>
      <c r="I296" s="55">
        <f t="shared" si="42"/>
        <v>0</v>
      </c>
      <c r="J296" s="55">
        <f t="shared" si="39"/>
        <v>0</v>
      </c>
      <c r="K296" s="48"/>
      <c r="L296" s="48"/>
    </row>
    <row r="297" spans="1:12" ht="12.75" hidden="1">
      <c r="A297" s="51">
        <f t="shared" si="40"/>
        <v>279</v>
      </c>
      <c r="B297" s="52">
        <f t="shared" si="36"/>
        <v>49796</v>
      </c>
      <c r="C297" s="55">
        <f t="shared" si="43"/>
        <v>0</v>
      </c>
      <c r="D297" s="55">
        <f t="shared" si="44"/>
        <v>1514.9508232485202</v>
      </c>
      <c r="E297" s="55"/>
      <c r="F297" s="56">
        <f t="shared" si="37"/>
        <v>0</v>
      </c>
      <c r="G297" s="55">
        <f t="shared" si="38"/>
        <v>0</v>
      </c>
      <c r="H297" s="55">
        <f t="shared" si="41"/>
        <v>0</v>
      </c>
      <c r="I297" s="55">
        <f t="shared" si="42"/>
        <v>0</v>
      </c>
      <c r="J297" s="55">
        <f t="shared" si="39"/>
        <v>0</v>
      </c>
      <c r="K297" s="48"/>
      <c r="L297" s="48"/>
    </row>
    <row r="298" spans="1:12" ht="12.75" hidden="1">
      <c r="A298" s="51">
        <f t="shared" si="40"/>
        <v>280</v>
      </c>
      <c r="B298" s="52">
        <f t="shared" si="36"/>
        <v>49827</v>
      </c>
      <c r="C298" s="55">
        <f t="shared" si="43"/>
        <v>0</v>
      </c>
      <c r="D298" s="55">
        <f t="shared" si="44"/>
        <v>1514.9508232485202</v>
      </c>
      <c r="E298" s="55"/>
      <c r="F298" s="56">
        <f t="shared" si="37"/>
        <v>0</v>
      </c>
      <c r="G298" s="55">
        <f t="shared" si="38"/>
        <v>0</v>
      </c>
      <c r="H298" s="55">
        <f t="shared" si="41"/>
        <v>0</v>
      </c>
      <c r="I298" s="55">
        <f t="shared" si="42"/>
        <v>0</v>
      </c>
      <c r="J298" s="55">
        <f t="shared" si="39"/>
        <v>0</v>
      </c>
      <c r="K298" s="48"/>
      <c r="L298" s="48"/>
    </row>
    <row r="299" spans="1:12" ht="12.75" hidden="1">
      <c r="A299" s="51">
        <f t="shared" si="40"/>
        <v>281</v>
      </c>
      <c r="B299" s="52">
        <f t="shared" si="36"/>
        <v>49857</v>
      </c>
      <c r="C299" s="55">
        <f t="shared" si="43"/>
        <v>0</v>
      </c>
      <c r="D299" s="55">
        <f t="shared" si="44"/>
        <v>1514.9508232485202</v>
      </c>
      <c r="E299" s="55"/>
      <c r="F299" s="56">
        <f t="shared" si="37"/>
        <v>0</v>
      </c>
      <c r="G299" s="55">
        <f t="shared" si="38"/>
        <v>0</v>
      </c>
      <c r="H299" s="55">
        <f t="shared" si="41"/>
        <v>0</v>
      </c>
      <c r="I299" s="55">
        <f t="shared" si="42"/>
        <v>0</v>
      </c>
      <c r="J299" s="55">
        <f t="shared" si="39"/>
        <v>0</v>
      </c>
      <c r="K299" s="48"/>
      <c r="L299" s="48"/>
    </row>
    <row r="300" spans="1:12" ht="12.75" hidden="1">
      <c r="A300" s="51">
        <f t="shared" si="40"/>
        <v>282</v>
      </c>
      <c r="B300" s="52">
        <f t="shared" si="36"/>
        <v>49888</v>
      </c>
      <c r="C300" s="55">
        <f t="shared" si="43"/>
        <v>0</v>
      </c>
      <c r="D300" s="55">
        <f t="shared" si="44"/>
        <v>1514.9508232485202</v>
      </c>
      <c r="E300" s="55"/>
      <c r="F300" s="56">
        <f t="shared" si="37"/>
        <v>0</v>
      </c>
      <c r="G300" s="55">
        <f t="shared" si="38"/>
        <v>0</v>
      </c>
      <c r="H300" s="55">
        <f t="shared" si="41"/>
        <v>0</v>
      </c>
      <c r="I300" s="55">
        <f t="shared" si="42"/>
        <v>0</v>
      </c>
      <c r="J300" s="55">
        <f t="shared" si="39"/>
        <v>0</v>
      </c>
      <c r="K300" s="48"/>
      <c r="L300" s="48"/>
    </row>
    <row r="301" spans="1:12" ht="12.75" hidden="1">
      <c r="A301" s="51">
        <f t="shared" si="40"/>
        <v>283</v>
      </c>
      <c r="B301" s="52">
        <f t="shared" si="36"/>
        <v>49919</v>
      </c>
      <c r="C301" s="55">
        <f t="shared" si="43"/>
        <v>0</v>
      </c>
      <c r="D301" s="55">
        <f t="shared" si="44"/>
        <v>1514.9508232485202</v>
      </c>
      <c r="E301" s="55"/>
      <c r="F301" s="56">
        <f t="shared" si="37"/>
        <v>0</v>
      </c>
      <c r="G301" s="55">
        <f t="shared" si="38"/>
        <v>0</v>
      </c>
      <c r="H301" s="55">
        <f t="shared" si="41"/>
        <v>0</v>
      </c>
      <c r="I301" s="55">
        <f t="shared" si="42"/>
        <v>0</v>
      </c>
      <c r="J301" s="55">
        <f t="shared" si="39"/>
        <v>0</v>
      </c>
      <c r="K301" s="48"/>
      <c r="L301" s="48"/>
    </row>
    <row r="302" spans="1:12" ht="12.75" hidden="1">
      <c r="A302" s="51">
        <f t="shared" si="40"/>
        <v>284</v>
      </c>
      <c r="B302" s="52">
        <f t="shared" si="36"/>
        <v>49949</v>
      </c>
      <c r="C302" s="55">
        <f t="shared" si="43"/>
        <v>0</v>
      </c>
      <c r="D302" s="55">
        <f t="shared" si="44"/>
        <v>1514.9508232485202</v>
      </c>
      <c r="E302" s="55"/>
      <c r="F302" s="56">
        <f t="shared" si="37"/>
        <v>0</v>
      </c>
      <c r="G302" s="55">
        <f t="shared" si="38"/>
        <v>0</v>
      </c>
      <c r="H302" s="55">
        <f t="shared" si="41"/>
        <v>0</v>
      </c>
      <c r="I302" s="55">
        <f t="shared" si="42"/>
        <v>0</v>
      </c>
      <c r="J302" s="55">
        <f t="shared" si="39"/>
        <v>0</v>
      </c>
      <c r="K302" s="48"/>
      <c r="L302" s="48"/>
    </row>
    <row r="303" spans="1:12" ht="12.75" hidden="1">
      <c r="A303" s="51">
        <f t="shared" si="40"/>
        <v>285</v>
      </c>
      <c r="B303" s="52">
        <f t="shared" si="36"/>
        <v>49980</v>
      </c>
      <c r="C303" s="55">
        <f t="shared" si="43"/>
        <v>0</v>
      </c>
      <c r="D303" s="55">
        <f t="shared" si="44"/>
        <v>1514.9508232485202</v>
      </c>
      <c r="E303" s="55"/>
      <c r="F303" s="56">
        <f t="shared" si="37"/>
        <v>0</v>
      </c>
      <c r="G303" s="55">
        <f t="shared" si="38"/>
        <v>0</v>
      </c>
      <c r="H303" s="55">
        <f t="shared" si="41"/>
        <v>0</v>
      </c>
      <c r="I303" s="55">
        <f t="shared" si="42"/>
        <v>0</v>
      </c>
      <c r="J303" s="55">
        <f t="shared" si="39"/>
        <v>0</v>
      </c>
      <c r="K303" s="48"/>
      <c r="L303" s="48"/>
    </row>
    <row r="304" spans="1:12" ht="12.75" hidden="1">
      <c r="A304" s="51">
        <f t="shared" si="40"/>
        <v>286</v>
      </c>
      <c r="B304" s="52">
        <f t="shared" si="36"/>
        <v>50010</v>
      </c>
      <c r="C304" s="55">
        <f t="shared" si="43"/>
        <v>0</v>
      </c>
      <c r="D304" s="55">
        <f t="shared" si="44"/>
        <v>1514.9508232485202</v>
      </c>
      <c r="E304" s="55"/>
      <c r="F304" s="56">
        <f t="shared" si="37"/>
        <v>0</v>
      </c>
      <c r="G304" s="55">
        <f t="shared" si="38"/>
        <v>0</v>
      </c>
      <c r="H304" s="55">
        <f t="shared" si="41"/>
        <v>0</v>
      </c>
      <c r="I304" s="55">
        <f t="shared" si="42"/>
        <v>0</v>
      </c>
      <c r="J304" s="55">
        <f t="shared" si="39"/>
        <v>0</v>
      </c>
      <c r="K304" s="48"/>
      <c r="L304" s="48"/>
    </row>
    <row r="305" spans="1:12" ht="12.75" hidden="1">
      <c r="A305" s="51">
        <f t="shared" si="40"/>
        <v>287</v>
      </c>
      <c r="B305" s="52">
        <f t="shared" si="36"/>
        <v>50041</v>
      </c>
      <c r="C305" s="55">
        <f t="shared" si="43"/>
        <v>0</v>
      </c>
      <c r="D305" s="55">
        <f t="shared" si="44"/>
        <v>1514.9508232485202</v>
      </c>
      <c r="E305" s="55"/>
      <c r="F305" s="56">
        <f t="shared" si="37"/>
        <v>0</v>
      </c>
      <c r="G305" s="55">
        <f t="shared" si="38"/>
        <v>0</v>
      </c>
      <c r="H305" s="55">
        <f t="shared" si="41"/>
        <v>0</v>
      </c>
      <c r="I305" s="55">
        <f t="shared" si="42"/>
        <v>0</v>
      </c>
      <c r="J305" s="55">
        <f t="shared" si="39"/>
        <v>0</v>
      </c>
      <c r="K305" s="48"/>
      <c r="L305" s="48"/>
    </row>
    <row r="306" spans="1:12" ht="12.75" hidden="1">
      <c r="A306" s="51">
        <f t="shared" si="40"/>
        <v>288</v>
      </c>
      <c r="B306" s="52">
        <f t="shared" si="36"/>
        <v>50072</v>
      </c>
      <c r="C306" s="55">
        <f t="shared" si="43"/>
        <v>0</v>
      </c>
      <c r="D306" s="55">
        <f t="shared" si="44"/>
        <v>1514.9508232485202</v>
      </c>
      <c r="E306" s="55"/>
      <c r="F306" s="56">
        <f t="shared" si="37"/>
        <v>0</v>
      </c>
      <c r="G306" s="55">
        <f t="shared" si="38"/>
        <v>0</v>
      </c>
      <c r="H306" s="55">
        <f t="shared" si="41"/>
        <v>0</v>
      </c>
      <c r="I306" s="55">
        <f t="shared" si="42"/>
        <v>0</v>
      </c>
      <c r="J306" s="55">
        <f t="shared" si="39"/>
        <v>0</v>
      </c>
      <c r="K306" s="48"/>
      <c r="L306" s="48"/>
    </row>
    <row r="307" spans="1:12" ht="12.75" hidden="1">
      <c r="A307" s="51">
        <f t="shared" si="40"/>
        <v>289</v>
      </c>
      <c r="B307" s="52">
        <f t="shared" si="36"/>
        <v>50100</v>
      </c>
      <c r="C307" s="55">
        <f t="shared" si="43"/>
        <v>0</v>
      </c>
      <c r="D307" s="55">
        <f t="shared" si="44"/>
        <v>1514.9508232485202</v>
      </c>
      <c r="E307" s="55"/>
      <c r="F307" s="56">
        <f t="shared" si="37"/>
        <v>0</v>
      </c>
      <c r="G307" s="55">
        <f t="shared" si="38"/>
        <v>0</v>
      </c>
      <c r="H307" s="55">
        <f t="shared" si="41"/>
        <v>0</v>
      </c>
      <c r="I307" s="55">
        <f t="shared" si="42"/>
        <v>0</v>
      </c>
      <c r="J307" s="55">
        <f t="shared" si="39"/>
        <v>0</v>
      </c>
      <c r="K307" s="48"/>
      <c r="L307" s="48"/>
    </row>
    <row r="308" spans="1:12" ht="12.75" hidden="1">
      <c r="A308" s="51">
        <f t="shared" si="40"/>
        <v>290</v>
      </c>
      <c r="B308" s="52">
        <f t="shared" si="36"/>
        <v>50131</v>
      </c>
      <c r="C308" s="55">
        <f t="shared" si="43"/>
        <v>0</v>
      </c>
      <c r="D308" s="55">
        <f t="shared" si="44"/>
        <v>1514.9508232485202</v>
      </c>
      <c r="E308" s="55"/>
      <c r="F308" s="56">
        <f t="shared" si="37"/>
        <v>0</v>
      </c>
      <c r="G308" s="55">
        <f t="shared" si="38"/>
        <v>0</v>
      </c>
      <c r="H308" s="55">
        <f t="shared" si="41"/>
        <v>0</v>
      </c>
      <c r="I308" s="55">
        <f t="shared" si="42"/>
        <v>0</v>
      </c>
      <c r="J308" s="55">
        <f t="shared" si="39"/>
        <v>0</v>
      </c>
      <c r="K308" s="48"/>
      <c r="L308" s="48"/>
    </row>
    <row r="309" spans="1:12" ht="12.75" hidden="1">
      <c r="A309" s="51">
        <f t="shared" si="40"/>
        <v>291</v>
      </c>
      <c r="B309" s="52">
        <f t="shared" si="36"/>
        <v>50161</v>
      </c>
      <c r="C309" s="55">
        <f t="shared" si="43"/>
        <v>0</v>
      </c>
      <c r="D309" s="55">
        <f t="shared" si="44"/>
        <v>1514.9508232485202</v>
      </c>
      <c r="E309" s="55"/>
      <c r="F309" s="56">
        <f t="shared" si="37"/>
        <v>0</v>
      </c>
      <c r="G309" s="55">
        <f t="shared" si="38"/>
        <v>0</v>
      </c>
      <c r="H309" s="55">
        <f t="shared" si="41"/>
        <v>0</v>
      </c>
      <c r="I309" s="55">
        <f t="shared" si="42"/>
        <v>0</v>
      </c>
      <c r="J309" s="55">
        <f t="shared" si="39"/>
        <v>0</v>
      </c>
      <c r="K309" s="48"/>
      <c r="L309" s="48"/>
    </row>
    <row r="310" spans="1:12" ht="12.75" hidden="1">
      <c r="A310" s="51">
        <f t="shared" si="40"/>
        <v>292</v>
      </c>
      <c r="B310" s="52">
        <f t="shared" si="36"/>
        <v>50192</v>
      </c>
      <c r="C310" s="55">
        <f t="shared" si="43"/>
        <v>0</v>
      </c>
      <c r="D310" s="55">
        <f t="shared" si="44"/>
        <v>1514.9508232485202</v>
      </c>
      <c r="E310" s="55"/>
      <c r="F310" s="56">
        <f t="shared" si="37"/>
        <v>0</v>
      </c>
      <c r="G310" s="55">
        <f t="shared" si="38"/>
        <v>0</v>
      </c>
      <c r="H310" s="55">
        <f t="shared" si="41"/>
        <v>0</v>
      </c>
      <c r="I310" s="55">
        <f t="shared" si="42"/>
        <v>0</v>
      </c>
      <c r="J310" s="55">
        <f t="shared" si="39"/>
        <v>0</v>
      </c>
      <c r="K310" s="48"/>
      <c r="L310" s="48"/>
    </row>
    <row r="311" spans="1:12" ht="12.75" hidden="1">
      <c r="A311" s="51">
        <f t="shared" si="40"/>
        <v>293</v>
      </c>
      <c r="B311" s="52">
        <f t="shared" si="36"/>
        <v>50222</v>
      </c>
      <c r="C311" s="55">
        <f t="shared" si="43"/>
        <v>0</v>
      </c>
      <c r="D311" s="55">
        <f t="shared" si="44"/>
        <v>1514.9508232485202</v>
      </c>
      <c r="E311" s="55"/>
      <c r="F311" s="56">
        <f t="shared" si="37"/>
        <v>0</v>
      </c>
      <c r="G311" s="55">
        <f t="shared" si="38"/>
        <v>0</v>
      </c>
      <c r="H311" s="55">
        <f t="shared" si="41"/>
        <v>0</v>
      </c>
      <c r="I311" s="55">
        <f t="shared" si="42"/>
        <v>0</v>
      </c>
      <c r="J311" s="55">
        <f t="shared" si="39"/>
        <v>0</v>
      </c>
      <c r="K311" s="48"/>
      <c r="L311" s="48"/>
    </row>
    <row r="312" spans="1:12" ht="12.75" hidden="1">
      <c r="A312" s="51">
        <f t="shared" si="40"/>
        <v>294</v>
      </c>
      <c r="B312" s="52">
        <f t="shared" si="36"/>
        <v>50253</v>
      </c>
      <c r="C312" s="55">
        <f t="shared" si="43"/>
        <v>0</v>
      </c>
      <c r="D312" s="55">
        <f t="shared" si="44"/>
        <v>1514.9508232485202</v>
      </c>
      <c r="E312" s="55"/>
      <c r="F312" s="56">
        <f t="shared" si="37"/>
        <v>0</v>
      </c>
      <c r="G312" s="55">
        <f t="shared" si="38"/>
        <v>0</v>
      </c>
      <c r="H312" s="55">
        <f t="shared" si="41"/>
        <v>0</v>
      </c>
      <c r="I312" s="55">
        <f t="shared" si="42"/>
        <v>0</v>
      </c>
      <c r="J312" s="55">
        <f t="shared" si="39"/>
        <v>0</v>
      </c>
      <c r="K312" s="48"/>
      <c r="L312" s="48"/>
    </row>
    <row r="313" spans="1:12" ht="12.75" hidden="1">
      <c r="A313" s="51">
        <f t="shared" si="40"/>
        <v>295</v>
      </c>
      <c r="B313" s="52">
        <f t="shared" si="36"/>
        <v>50284</v>
      </c>
      <c r="C313" s="55">
        <f t="shared" si="43"/>
        <v>0</v>
      </c>
      <c r="D313" s="55">
        <f t="shared" si="44"/>
        <v>1514.9508232485202</v>
      </c>
      <c r="E313" s="55"/>
      <c r="F313" s="56">
        <f t="shared" si="37"/>
        <v>0</v>
      </c>
      <c r="G313" s="55">
        <f t="shared" si="38"/>
        <v>0</v>
      </c>
      <c r="H313" s="55">
        <f t="shared" si="41"/>
        <v>0</v>
      </c>
      <c r="I313" s="55">
        <f t="shared" si="42"/>
        <v>0</v>
      </c>
      <c r="J313" s="55">
        <f t="shared" si="39"/>
        <v>0</v>
      </c>
      <c r="K313" s="48"/>
      <c r="L313" s="48"/>
    </row>
    <row r="314" spans="1:12" ht="12.75" hidden="1">
      <c r="A314" s="51">
        <f t="shared" si="40"/>
        <v>296</v>
      </c>
      <c r="B314" s="52">
        <f t="shared" si="36"/>
        <v>50314</v>
      </c>
      <c r="C314" s="55">
        <f t="shared" si="43"/>
        <v>0</v>
      </c>
      <c r="D314" s="55">
        <f t="shared" si="44"/>
        <v>1514.9508232485202</v>
      </c>
      <c r="E314" s="55"/>
      <c r="F314" s="56">
        <f t="shared" si="37"/>
        <v>0</v>
      </c>
      <c r="G314" s="55">
        <f t="shared" si="38"/>
        <v>0</v>
      </c>
      <c r="H314" s="55">
        <f t="shared" si="41"/>
        <v>0</v>
      </c>
      <c r="I314" s="55">
        <f t="shared" si="42"/>
        <v>0</v>
      </c>
      <c r="J314" s="55">
        <f t="shared" si="39"/>
        <v>0</v>
      </c>
      <c r="K314" s="48"/>
      <c r="L314" s="48"/>
    </row>
    <row r="315" spans="1:12" ht="12.75" hidden="1">
      <c r="A315" s="51">
        <f t="shared" si="40"/>
        <v>297</v>
      </c>
      <c r="B315" s="52">
        <f t="shared" si="36"/>
        <v>50345</v>
      </c>
      <c r="C315" s="55">
        <f t="shared" si="43"/>
        <v>0</v>
      </c>
      <c r="D315" s="55">
        <f t="shared" si="44"/>
        <v>1514.9508232485202</v>
      </c>
      <c r="E315" s="55"/>
      <c r="F315" s="56">
        <f t="shared" si="37"/>
        <v>0</v>
      </c>
      <c r="G315" s="55">
        <f t="shared" si="38"/>
        <v>0</v>
      </c>
      <c r="H315" s="55">
        <f t="shared" si="41"/>
        <v>0</v>
      </c>
      <c r="I315" s="55">
        <f t="shared" si="42"/>
        <v>0</v>
      </c>
      <c r="J315" s="55">
        <f t="shared" si="39"/>
        <v>0</v>
      </c>
      <c r="K315" s="48"/>
      <c r="L315" s="48"/>
    </row>
    <row r="316" spans="1:12" ht="12.75" hidden="1">
      <c r="A316" s="51">
        <f t="shared" si="40"/>
        <v>298</v>
      </c>
      <c r="B316" s="52">
        <f t="shared" si="36"/>
        <v>50375</v>
      </c>
      <c r="C316" s="55">
        <f t="shared" si="43"/>
        <v>0</v>
      </c>
      <c r="D316" s="55">
        <f t="shared" si="44"/>
        <v>1514.9508232485202</v>
      </c>
      <c r="E316" s="55"/>
      <c r="F316" s="56">
        <f t="shared" si="37"/>
        <v>0</v>
      </c>
      <c r="G316" s="55">
        <f t="shared" si="38"/>
        <v>0</v>
      </c>
      <c r="H316" s="55">
        <f t="shared" si="41"/>
        <v>0</v>
      </c>
      <c r="I316" s="55">
        <f t="shared" si="42"/>
        <v>0</v>
      </c>
      <c r="J316" s="55">
        <f t="shared" si="39"/>
        <v>0</v>
      </c>
      <c r="K316" s="48"/>
      <c r="L316" s="48"/>
    </row>
    <row r="317" spans="1:12" ht="12.75" hidden="1">
      <c r="A317" s="51">
        <f t="shared" si="40"/>
        <v>299</v>
      </c>
      <c r="B317" s="52">
        <f t="shared" si="36"/>
        <v>50406</v>
      </c>
      <c r="C317" s="55">
        <f t="shared" si="43"/>
        <v>0</v>
      </c>
      <c r="D317" s="55">
        <f t="shared" si="44"/>
        <v>1514.9508232485202</v>
      </c>
      <c r="E317" s="55"/>
      <c r="F317" s="56">
        <f t="shared" si="37"/>
        <v>0</v>
      </c>
      <c r="G317" s="55">
        <f t="shared" si="38"/>
        <v>0</v>
      </c>
      <c r="H317" s="55">
        <f t="shared" si="41"/>
        <v>0</v>
      </c>
      <c r="I317" s="55">
        <f t="shared" si="42"/>
        <v>0</v>
      </c>
      <c r="J317" s="55">
        <f t="shared" si="39"/>
        <v>0</v>
      </c>
      <c r="K317" s="48"/>
      <c r="L317" s="48"/>
    </row>
    <row r="318" spans="1:12" ht="12.75" hidden="1">
      <c r="A318" s="51">
        <f t="shared" si="40"/>
        <v>300</v>
      </c>
      <c r="B318" s="52">
        <f t="shared" si="36"/>
        <v>50437</v>
      </c>
      <c r="C318" s="55">
        <f t="shared" si="43"/>
        <v>0</v>
      </c>
      <c r="D318" s="55">
        <f t="shared" si="44"/>
        <v>1514.9508232485202</v>
      </c>
      <c r="E318" s="55"/>
      <c r="F318" s="56">
        <f t="shared" si="37"/>
        <v>0</v>
      </c>
      <c r="G318" s="55">
        <f t="shared" si="38"/>
        <v>0</v>
      </c>
      <c r="H318" s="55">
        <f t="shared" si="41"/>
        <v>0</v>
      </c>
      <c r="I318" s="55">
        <f t="shared" si="42"/>
        <v>0</v>
      </c>
      <c r="J318" s="55">
        <f t="shared" si="39"/>
        <v>0</v>
      </c>
      <c r="K318" s="48"/>
      <c r="L318" s="48"/>
    </row>
    <row r="319" spans="1:12" s="62" customFormat="1" ht="12.75" hidden="1">
      <c r="A319" s="57">
        <f t="shared" si="40"/>
        <v>301</v>
      </c>
      <c r="B319" s="58">
        <f t="shared" si="36"/>
        <v>50465</v>
      </c>
      <c r="C319" s="59">
        <f t="shared" si="43"/>
        <v>0</v>
      </c>
      <c r="D319" s="59">
        <f t="shared" si="44"/>
        <v>1514.9508232485202</v>
      </c>
      <c r="E319" s="59"/>
      <c r="F319" s="60">
        <f t="shared" si="37"/>
        <v>0</v>
      </c>
      <c r="G319" s="59">
        <f t="shared" si="38"/>
        <v>0</v>
      </c>
      <c r="H319" s="59">
        <f t="shared" si="41"/>
        <v>0</v>
      </c>
      <c r="I319" s="59">
        <f t="shared" si="42"/>
        <v>0</v>
      </c>
      <c r="J319" s="59">
        <f t="shared" si="39"/>
        <v>0</v>
      </c>
      <c r="K319" s="61"/>
      <c r="L319" s="61"/>
    </row>
    <row r="320" spans="1:12" s="62" customFormat="1" ht="12.75" hidden="1">
      <c r="A320" s="57">
        <f t="shared" si="40"/>
        <v>302</v>
      </c>
      <c r="B320" s="58">
        <f t="shared" si="36"/>
        <v>50496</v>
      </c>
      <c r="C320" s="59">
        <f t="shared" si="43"/>
        <v>0</v>
      </c>
      <c r="D320" s="59">
        <f t="shared" si="44"/>
        <v>1514.9508232485202</v>
      </c>
      <c r="E320" s="59"/>
      <c r="F320" s="60">
        <f t="shared" si="37"/>
        <v>0</v>
      </c>
      <c r="G320" s="59">
        <f t="shared" si="38"/>
        <v>0</v>
      </c>
      <c r="H320" s="59">
        <f t="shared" si="41"/>
        <v>0</v>
      </c>
      <c r="I320" s="59">
        <f t="shared" si="42"/>
        <v>0</v>
      </c>
      <c r="J320" s="59">
        <f t="shared" si="39"/>
        <v>0</v>
      </c>
      <c r="K320" s="61"/>
      <c r="L320" s="61"/>
    </row>
    <row r="321" spans="1:12" s="62" customFormat="1" ht="12.75" hidden="1">
      <c r="A321" s="57">
        <f t="shared" si="40"/>
        <v>303</v>
      </c>
      <c r="B321" s="58">
        <f t="shared" si="36"/>
        <v>50526</v>
      </c>
      <c r="C321" s="59">
        <f t="shared" si="43"/>
        <v>0</v>
      </c>
      <c r="D321" s="59">
        <f t="shared" si="44"/>
        <v>1514.9508232485202</v>
      </c>
      <c r="E321" s="59"/>
      <c r="F321" s="60">
        <f t="shared" si="37"/>
        <v>0</v>
      </c>
      <c r="G321" s="59">
        <f t="shared" si="38"/>
        <v>0</v>
      </c>
      <c r="H321" s="59">
        <f t="shared" si="41"/>
        <v>0</v>
      </c>
      <c r="I321" s="59">
        <f t="shared" si="42"/>
        <v>0</v>
      </c>
      <c r="J321" s="59">
        <f t="shared" si="39"/>
        <v>0</v>
      </c>
      <c r="K321" s="61"/>
      <c r="L321" s="61"/>
    </row>
    <row r="322" spans="1:12" s="62" customFormat="1" ht="12.75" hidden="1">
      <c r="A322" s="57">
        <f t="shared" si="40"/>
        <v>304</v>
      </c>
      <c r="B322" s="58">
        <f t="shared" si="36"/>
        <v>50557</v>
      </c>
      <c r="C322" s="59">
        <f t="shared" si="43"/>
        <v>0</v>
      </c>
      <c r="D322" s="59">
        <f t="shared" si="44"/>
        <v>1514.9508232485202</v>
      </c>
      <c r="E322" s="59"/>
      <c r="F322" s="60">
        <f t="shared" si="37"/>
        <v>0</v>
      </c>
      <c r="G322" s="59">
        <f t="shared" si="38"/>
        <v>0</v>
      </c>
      <c r="H322" s="59">
        <f t="shared" si="41"/>
        <v>0</v>
      </c>
      <c r="I322" s="59">
        <f t="shared" si="42"/>
        <v>0</v>
      </c>
      <c r="J322" s="59">
        <f t="shared" si="39"/>
        <v>0</v>
      </c>
      <c r="K322" s="61"/>
      <c r="L322" s="61"/>
    </row>
    <row r="323" spans="1:12" s="62" customFormat="1" ht="12.75" hidden="1">
      <c r="A323" s="57">
        <f t="shared" si="40"/>
        <v>305</v>
      </c>
      <c r="B323" s="58">
        <f t="shared" si="36"/>
        <v>50587</v>
      </c>
      <c r="C323" s="59">
        <f t="shared" si="43"/>
        <v>0</v>
      </c>
      <c r="D323" s="59">
        <f t="shared" si="44"/>
        <v>1514.9508232485202</v>
      </c>
      <c r="E323" s="59"/>
      <c r="F323" s="60">
        <f t="shared" si="37"/>
        <v>0</v>
      </c>
      <c r="G323" s="59">
        <f t="shared" si="38"/>
        <v>0</v>
      </c>
      <c r="H323" s="59">
        <f t="shared" si="41"/>
        <v>0</v>
      </c>
      <c r="I323" s="59">
        <f t="shared" si="42"/>
        <v>0</v>
      </c>
      <c r="J323" s="59">
        <f t="shared" si="39"/>
        <v>0</v>
      </c>
      <c r="K323" s="61"/>
      <c r="L323" s="61"/>
    </row>
    <row r="324" spans="1:12" s="62" customFormat="1" ht="12.75" hidden="1">
      <c r="A324" s="57">
        <f t="shared" si="40"/>
        <v>306</v>
      </c>
      <c r="B324" s="58">
        <f t="shared" si="36"/>
        <v>50618</v>
      </c>
      <c r="C324" s="59">
        <f t="shared" si="43"/>
        <v>0</v>
      </c>
      <c r="D324" s="59">
        <f t="shared" si="44"/>
        <v>1514.9508232485202</v>
      </c>
      <c r="E324" s="59"/>
      <c r="F324" s="60">
        <f t="shared" si="37"/>
        <v>0</v>
      </c>
      <c r="G324" s="59">
        <f t="shared" si="38"/>
        <v>0</v>
      </c>
      <c r="H324" s="59">
        <f t="shared" si="41"/>
        <v>0</v>
      </c>
      <c r="I324" s="59">
        <f t="shared" si="42"/>
        <v>0</v>
      </c>
      <c r="J324" s="59">
        <f t="shared" si="39"/>
        <v>0</v>
      </c>
      <c r="K324" s="61"/>
      <c r="L324" s="61"/>
    </row>
    <row r="325" spans="1:12" s="62" customFormat="1" ht="12.75" hidden="1">
      <c r="A325" s="57">
        <f t="shared" si="40"/>
        <v>307</v>
      </c>
      <c r="B325" s="58">
        <f t="shared" si="36"/>
        <v>50649</v>
      </c>
      <c r="C325" s="59">
        <f t="shared" si="43"/>
        <v>0</v>
      </c>
      <c r="D325" s="59">
        <f t="shared" si="44"/>
        <v>1514.9508232485202</v>
      </c>
      <c r="E325" s="59"/>
      <c r="F325" s="60">
        <f t="shared" si="37"/>
        <v>0</v>
      </c>
      <c r="G325" s="59">
        <f t="shared" si="38"/>
        <v>0</v>
      </c>
      <c r="H325" s="59">
        <f t="shared" si="41"/>
        <v>0</v>
      </c>
      <c r="I325" s="59">
        <f t="shared" si="42"/>
        <v>0</v>
      </c>
      <c r="J325" s="59">
        <f t="shared" si="39"/>
        <v>0</v>
      </c>
      <c r="K325" s="61"/>
      <c r="L325" s="61"/>
    </row>
    <row r="326" spans="1:12" s="62" customFormat="1" ht="12.75" hidden="1">
      <c r="A326" s="57">
        <f t="shared" si="40"/>
        <v>308</v>
      </c>
      <c r="B326" s="58">
        <f t="shared" si="36"/>
        <v>50679</v>
      </c>
      <c r="C326" s="59">
        <f t="shared" si="43"/>
        <v>0</v>
      </c>
      <c r="D326" s="59">
        <f t="shared" si="44"/>
        <v>1514.9508232485202</v>
      </c>
      <c r="E326" s="59"/>
      <c r="F326" s="60">
        <f t="shared" si="37"/>
        <v>0</v>
      </c>
      <c r="G326" s="59">
        <f t="shared" si="38"/>
        <v>0</v>
      </c>
      <c r="H326" s="59">
        <f t="shared" si="41"/>
        <v>0</v>
      </c>
      <c r="I326" s="59">
        <f t="shared" si="42"/>
        <v>0</v>
      </c>
      <c r="J326" s="59">
        <f t="shared" si="39"/>
        <v>0</v>
      </c>
      <c r="K326" s="61"/>
      <c r="L326" s="61"/>
    </row>
    <row r="327" spans="1:12" s="62" customFormat="1" ht="12.75" hidden="1">
      <c r="A327" s="57">
        <f t="shared" si="40"/>
        <v>309</v>
      </c>
      <c r="B327" s="58">
        <f t="shared" si="36"/>
        <v>50710</v>
      </c>
      <c r="C327" s="59">
        <f t="shared" si="43"/>
        <v>0</v>
      </c>
      <c r="D327" s="59">
        <f t="shared" si="44"/>
        <v>1514.9508232485202</v>
      </c>
      <c r="E327" s="59"/>
      <c r="F327" s="60">
        <f t="shared" si="37"/>
        <v>0</v>
      </c>
      <c r="G327" s="59">
        <f t="shared" si="38"/>
        <v>0</v>
      </c>
      <c r="H327" s="59">
        <f t="shared" si="41"/>
        <v>0</v>
      </c>
      <c r="I327" s="59">
        <f t="shared" si="42"/>
        <v>0</v>
      </c>
      <c r="J327" s="59">
        <f t="shared" si="39"/>
        <v>0</v>
      </c>
      <c r="K327" s="61"/>
      <c r="L327" s="61"/>
    </row>
    <row r="328" spans="1:12" s="62" customFormat="1" ht="12.75" hidden="1">
      <c r="A328" s="57">
        <f t="shared" si="40"/>
        <v>310</v>
      </c>
      <c r="B328" s="58">
        <f t="shared" si="36"/>
        <v>50740</v>
      </c>
      <c r="C328" s="59">
        <f t="shared" si="43"/>
        <v>0</v>
      </c>
      <c r="D328" s="59">
        <f t="shared" si="44"/>
        <v>1514.9508232485202</v>
      </c>
      <c r="E328" s="59"/>
      <c r="F328" s="60">
        <f t="shared" si="37"/>
        <v>0</v>
      </c>
      <c r="G328" s="59">
        <f t="shared" si="38"/>
        <v>0</v>
      </c>
      <c r="H328" s="59">
        <f t="shared" si="41"/>
        <v>0</v>
      </c>
      <c r="I328" s="59">
        <f t="shared" si="42"/>
        <v>0</v>
      </c>
      <c r="J328" s="59">
        <f t="shared" si="39"/>
        <v>0</v>
      </c>
      <c r="K328" s="61"/>
      <c r="L328" s="61"/>
    </row>
    <row r="329" spans="1:12" s="62" customFormat="1" ht="12.75" hidden="1">
      <c r="A329" s="57">
        <f t="shared" si="40"/>
        <v>311</v>
      </c>
      <c r="B329" s="58">
        <f t="shared" si="36"/>
        <v>50771</v>
      </c>
      <c r="C329" s="59">
        <f t="shared" si="43"/>
        <v>0</v>
      </c>
      <c r="D329" s="59">
        <f t="shared" si="44"/>
        <v>1514.9508232485202</v>
      </c>
      <c r="E329" s="59"/>
      <c r="F329" s="60">
        <f t="shared" si="37"/>
        <v>0</v>
      </c>
      <c r="G329" s="59">
        <f t="shared" si="38"/>
        <v>0</v>
      </c>
      <c r="H329" s="59">
        <f t="shared" si="41"/>
        <v>0</v>
      </c>
      <c r="I329" s="59">
        <f t="shared" si="42"/>
        <v>0</v>
      </c>
      <c r="J329" s="59">
        <f t="shared" si="39"/>
        <v>0</v>
      </c>
      <c r="K329" s="61"/>
      <c r="L329" s="61"/>
    </row>
    <row r="330" spans="1:12" s="62" customFormat="1" ht="12.75" hidden="1">
      <c r="A330" s="57">
        <f t="shared" si="40"/>
        <v>312</v>
      </c>
      <c r="B330" s="58">
        <f t="shared" si="36"/>
        <v>50802</v>
      </c>
      <c r="C330" s="59">
        <f t="shared" si="43"/>
        <v>0</v>
      </c>
      <c r="D330" s="59">
        <f t="shared" si="44"/>
        <v>1514.9508232485202</v>
      </c>
      <c r="E330" s="59"/>
      <c r="F330" s="60">
        <f t="shared" si="37"/>
        <v>0</v>
      </c>
      <c r="G330" s="59">
        <f t="shared" si="38"/>
        <v>0</v>
      </c>
      <c r="H330" s="59">
        <f t="shared" si="41"/>
        <v>0</v>
      </c>
      <c r="I330" s="59">
        <f t="shared" si="42"/>
        <v>0</v>
      </c>
      <c r="J330" s="59">
        <f t="shared" si="39"/>
        <v>0</v>
      </c>
      <c r="K330" s="61"/>
      <c r="L330" s="61"/>
    </row>
    <row r="331" spans="1:12" s="62" customFormat="1" ht="12.75" hidden="1">
      <c r="A331" s="57">
        <f t="shared" si="40"/>
        <v>313</v>
      </c>
      <c r="B331" s="58">
        <f t="shared" si="36"/>
        <v>50830</v>
      </c>
      <c r="C331" s="59">
        <f t="shared" si="43"/>
        <v>0</v>
      </c>
      <c r="D331" s="59">
        <f t="shared" si="44"/>
        <v>1514.9508232485202</v>
      </c>
      <c r="E331" s="59"/>
      <c r="F331" s="60">
        <f t="shared" si="37"/>
        <v>0</v>
      </c>
      <c r="G331" s="59">
        <f t="shared" si="38"/>
        <v>0</v>
      </c>
      <c r="H331" s="59">
        <f t="shared" si="41"/>
        <v>0</v>
      </c>
      <c r="I331" s="59">
        <f t="shared" si="42"/>
        <v>0</v>
      </c>
      <c r="J331" s="59">
        <f t="shared" si="39"/>
        <v>0</v>
      </c>
      <c r="K331" s="61"/>
      <c r="L331" s="61"/>
    </row>
    <row r="332" spans="1:12" s="62" customFormat="1" ht="12.75" hidden="1">
      <c r="A332" s="57">
        <f t="shared" si="40"/>
        <v>314</v>
      </c>
      <c r="B332" s="58">
        <f t="shared" si="36"/>
        <v>50861</v>
      </c>
      <c r="C332" s="59">
        <f t="shared" si="43"/>
        <v>0</v>
      </c>
      <c r="D332" s="59">
        <f t="shared" si="44"/>
        <v>1514.9508232485202</v>
      </c>
      <c r="E332" s="59"/>
      <c r="F332" s="60">
        <f t="shared" si="37"/>
        <v>0</v>
      </c>
      <c r="G332" s="59">
        <f t="shared" si="38"/>
        <v>0</v>
      </c>
      <c r="H332" s="59">
        <f t="shared" si="41"/>
        <v>0</v>
      </c>
      <c r="I332" s="59">
        <f t="shared" si="42"/>
        <v>0</v>
      </c>
      <c r="J332" s="59">
        <f t="shared" si="39"/>
        <v>0</v>
      </c>
      <c r="K332" s="61"/>
      <c r="L332" s="61"/>
    </row>
    <row r="333" spans="1:12" s="62" customFormat="1" ht="12.75" hidden="1">
      <c r="A333" s="57">
        <f t="shared" si="40"/>
        <v>315</v>
      </c>
      <c r="B333" s="58">
        <f t="shared" si="36"/>
        <v>50891</v>
      </c>
      <c r="C333" s="59">
        <f t="shared" si="43"/>
        <v>0</v>
      </c>
      <c r="D333" s="59">
        <f t="shared" si="44"/>
        <v>1514.9508232485202</v>
      </c>
      <c r="E333" s="59"/>
      <c r="F333" s="60">
        <f t="shared" si="37"/>
        <v>0</v>
      </c>
      <c r="G333" s="59">
        <f t="shared" si="38"/>
        <v>0</v>
      </c>
      <c r="H333" s="59">
        <f t="shared" si="41"/>
        <v>0</v>
      </c>
      <c r="I333" s="59">
        <f t="shared" si="42"/>
        <v>0</v>
      </c>
      <c r="J333" s="59">
        <f t="shared" si="39"/>
        <v>0</v>
      </c>
      <c r="K333" s="61"/>
      <c r="L333" s="61"/>
    </row>
    <row r="334" spans="1:12" s="62" customFormat="1" ht="12.75" hidden="1">
      <c r="A334" s="57">
        <f t="shared" si="40"/>
        <v>316</v>
      </c>
      <c r="B334" s="58">
        <f t="shared" si="36"/>
        <v>50922</v>
      </c>
      <c r="C334" s="59">
        <f t="shared" si="43"/>
        <v>0</v>
      </c>
      <c r="D334" s="59">
        <f t="shared" si="44"/>
        <v>1514.9508232485202</v>
      </c>
      <c r="E334" s="59"/>
      <c r="F334" s="60">
        <f t="shared" si="37"/>
        <v>0</v>
      </c>
      <c r="G334" s="59">
        <f t="shared" si="38"/>
        <v>0</v>
      </c>
      <c r="H334" s="59">
        <f t="shared" si="41"/>
        <v>0</v>
      </c>
      <c r="I334" s="59">
        <f t="shared" si="42"/>
        <v>0</v>
      </c>
      <c r="J334" s="59">
        <f t="shared" si="39"/>
        <v>0</v>
      </c>
      <c r="K334" s="61"/>
      <c r="L334" s="61"/>
    </row>
    <row r="335" spans="1:12" s="62" customFormat="1" ht="12.75" hidden="1">
      <c r="A335" s="57">
        <f t="shared" si="40"/>
        <v>317</v>
      </c>
      <c r="B335" s="58">
        <f t="shared" si="36"/>
        <v>50952</v>
      </c>
      <c r="C335" s="59">
        <f t="shared" si="43"/>
        <v>0</v>
      </c>
      <c r="D335" s="59">
        <f t="shared" si="44"/>
        <v>1514.9508232485202</v>
      </c>
      <c r="E335" s="59"/>
      <c r="F335" s="60">
        <f t="shared" si="37"/>
        <v>0</v>
      </c>
      <c r="G335" s="59">
        <f t="shared" si="38"/>
        <v>0</v>
      </c>
      <c r="H335" s="59">
        <f t="shared" si="41"/>
        <v>0</v>
      </c>
      <c r="I335" s="59">
        <f t="shared" si="42"/>
        <v>0</v>
      </c>
      <c r="J335" s="59">
        <f t="shared" si="39"/>
        <v>0</v>
      </c>
      <c r="K335" s="61"/>
      <c r="L335" s="61"/>
    </row>
    <row r="336" spans="1:12" s="62" customFormat="1" ht="12.75" hidden="1">
      <c r="A336" s="57">
        <f t="shared" si="40"/>
        <v>318</v>
      </c>
      <c r="B336" s="58">
        <f t="shared" si="36"/>
        <v>50983</v>
      </c>
      <c r="C336" s="59">
        <f t="shared" si="43"/>
        <v>0</v>
      </c>
      <c r="D336" s="59">
        <f t="shared" si="44"/>
        <v>1514.9508232485202</v>
      </c>
      <c r="E336" s="59"/>
      <c r="F336" s="60">
        <f t="shared" si="37"/>
        <v>0</v>
      </c>
      <c r="G336" s="59">
        <f t="shared" si="38"/>
        <v>0</v>
      </c>
      <c r="H336" s="59">
        <f t="shared" si="41"/>
        <v>0</v>
      </c>
      <c r="I336" s="59">
        <f t="shared" si="42"/>
        <v>0</v>
      </c>
      <c r="J336" s="59">
        <f t="shared" si="39"/>
        <v>0</v>
      </c>
      <c r="K336" s="61"/>
      <c r="L336" s="61"/>
    </row>
    <row r="337" spans="1:12" s="62" customFormat="1" ht="12.75" hidden="1">
      <c r="A337" s="57">
        <f t="shared" si="40"/>
        <v>319</v>
      </c>
      <c r="B337" s="58">
        <f t="shared" si="36"/>
        <v>51014</v>
      </c>
      <c r="C337" s="59">
        <f t="shared" si="43"/>
        <v>0</v>
      </c>
      <c r="D337" s="59">
        <f t="shared" si="44"/>
        <v>1514.9508232485202</v>
      </c>
      <c r="E337" s="59"/>
      <c r="F337" s="60">
        <f t="shared" si="37"/>
        <v>0</v>
      </c>
      <c r="G337" s="59">
        <f t="shared" si="38"/>
        <v>0</v>
      </c>
      <c r="H337" s="59">
        <f t="shared" si="41"/>
        <v>0</v>
      </c>
      <c r="I337" s="59">
        <f t="shared" si="42"/>
        <v>0</v>
      </c>
      <c r="J337" s="59">
        <f t="shared" si="39"/>
        <v>0</v>
      </c>
      <c r="K337" s="61"/>
      <c r="L337" s="61"/>
    </row>
    <row r="338" spans="1:12" s="62" customFormat="1" ht="12.75" hidden="1">
      <c r="A338" s="57">
        <f t="shared" si="40"/>
        <v>320</v>
      </c>
      <c r="B338" s="58">
        <f t="shared" si="36"/>
        <v>51044</v>
      </c>
      <c r="C338" s="59">
        <f t="shared" si="43"/>
        <v>0</v>
      </c>
      <c r="D338" s="59">
        <f t="shared" si="44"/>
        <v>1514.9508232485202</v>
      </c>
      <c r="E338" s="59"/>
      <c r="F338" s="60">
        <f t="shared" si="37"/>
        <v>0</v>
      </c>
      <c r="G338" s="59">
        <f t="shared" si="38"/>
        <v>0</v>
      </c>
      <c r="H338" s="59">
        <f t="shared" si="41"/>
        <v>0</v>
      </c>
      <c r="I338" s="59">
        <f t="shared" si="42"/>
        <v>0</v>
      </c>
      <c r="J338" s="59">
        <f t="shared" si="39"/>
        <v>0</v>
      </c>
      <c r="K338" s="61"/>
      <c r="L338" s="61"/>
    </row>
    <row r="339" spans="1:12" s="62" customFormat="1" ht="12.75" hidden="1">
      <c r="A339" s="57">
        <f t="shared" si="40"/>
        <v>321</v>
      </c>
      <c r="B339" s="58">
        <f aca="true" t="shared" si="45" ref="B339:B378">IF(Pay_Num&lt;&gt;"",DATE(YEAR(Loan_Start),MONTH(Loan_Start)+(Pay_Num)*12/Num_Pmt_Per_Year,DAY(Loan_Start)),"")</f>
        <v>51075</v>
      </c>
      <c r="C339" s="59">
        <f t="shared" si="43"/>
        <v>0</v>
      </c>
      <c r="D339" s="59">
        <f t="shared" si="44"/>
        <v>1514.9508232485202</v>
      </c>
      <c r="E339" s="59"/>
      <c r="F339" s="60">
        <f aca="true" t="shared" si="46" ref="F339:F378">IF(AND(Pay_Num&lt;&gt;"",Sched_Pay+Scheduled_Extra_Payments&lt;Beg_Bal),Scheduled_Extra_Payments,IF(AND(Pay_Num&lt;&gt;"",Beg_Bal-Sched_Pay&gt;0),Beg_Bal-Sched_Pay,IF(Pay_Num&lt;&gt;"",0,"")))</f>
        <v>0</v>
      </c>
      <c r="G339" s="59">
        <f aca="true" t="shared" si="47" ref="G339:G378">IF(AND(Pay_Num&lt;&gt;"",Sched_Pay+Extra_Pay&lt;Beg_Bal),Sched_Pay+Extra_Pay,IF(Pay_Num&lt;&gt;"",Beg_Bal,""))</f>
        <v>0</v>
      </c>
      <c r="H339" s="59">
        <f t="shared" si="41"/>
        <v>0</v>
      </c>
      <c r="I339" s="59">
        <f t="shared" si="42"/>
        <v>0</v>
      </c>
      <c r="J339" s="59">
        <f aca="true" t="shared" si="48" ref="J339:J378">IF(AND(Pay_Num&lt;&gt;"",Sched_Pay+Extra_Pay&lt;Beg_Bal),Beg_Bal-Princ,IF(Pay_Num&lt;&gt;"",0,""))</f>
        <v>0</v>
      </c>
      <c r="K339" s="61"/>
      <c r="L339" s="61"/>
    </row>
    <row r="340" spans="1:12" s="62" customFormat="1" ht="12.75" hidden="1">
      <c r="A340" s="57">
        <f aca="true" t="shared" si="49" ref="A340:A379">IF(Values_Entered,A339+1,"")</f>
        <v>322</v>
      </c>
      <c r="B340" s="58">
        <f t="shared" si="45"/>
        <v>51105</v>
      </c>
      <c r="C340" s="59">
        <f t="shared" si="43"/>
        <v>0</v>
      </c>
      <c r="D340" s="59">
        <f t="shared" si="44"/>
        <v>1514.9508232485202</v>
      </c>
      <c r="E340" s="59"/>
      <c r="F340" s="60">
        <f t="shared" si="46"/>
        <v>0</v>
      </c>
      <c r="G340" s="59">
        <f t="shared" si="47"/>
        <v>0</v>
      </c>
      <c r="H340" s="59">
        <f aca="true" t="shared" si="50" ref="H340:H378">IF(Pay_Num&lt;&gt;"",Total_Pay-Int,"")</f>
        <v>0</v>
      </c>
      <c r="I340" s="59">
        <f aca="true" t="shared" si="51" ref="I340:I378">IF(Pay_Num&lt;&gt;"",Beg_Bal*Interest_Rate/Num_Pmt_Per_Year,"")</f>
        <v>0</v>
      </c>
      <c r="J340" s="59">
        <f t="shared" si="48"/>
        <v>0</v>
      </c>
      <c r="K340" s="61"/>
      <c r="L340" s="61"/>
    </row>
    <row r="341" spans="1:12" s="62" customFormat="1" ht="12.75" hidden="1">
      <c r="A341" s="57">
        <f t="shared" si="49"/>
        <v>323</v>
      </c>
      <c r="B341" s="58">
        <f t="shared" si="45"/>
        <v>51136</v>
      </c>
      <c r="C341" s="59">
        <f aca="true" t="shared" si="52" ref="C341:C378">IF(Pay_Num&lt;&gt;"",J340,"")</f>
        <v>0</v>
      </c>
      <c r="D341" s="59">
        <f aca="true" t="shared" si="53" ref="D341:D378">IF(Pay_Num&lt;&gt;"",Scheduled_Monthly_Payment,"")</f>
        <v>1514.9508232485202</v>
      </c>
      <c r="E341" s="59"/>
      <c r="F341" s="60">
        <f t="shared" si="46"/>
        <v>0</v>
      </c>
      <c r="G341" s="59">
        <f t="shared" si="47"/>
        <v>0</v>
      </c>
      <c r="H341" s="59">
        <f t="shared" si="50"/>
        <v>0</v>
      </c>
      <c r="I341" s="59">
        <f t="shared" si="51"/>
        <v>0</v>
      </c>
      <c r="J341" s="59">
        <f t="shared" si="48"/>
        <v>0</v>
      </c>
      <c r="K341" s="61"/>
      <c r="L341" s="61"/>
    </row>
    <row r="342" spans="1:12" s="62" customFormat="1" ht="12.75" hidden="1">
      <c r="A342" s="57">
        <f t="shared" si="49"/>
        <v>324</v>
      </c>
      <c r="B342" s="58">
        <f t="shared" si="45"/>
        <v>51167</v>
      </c>
      <c r="C342" s="59">
        <f t="shared" si="52"/>
        <v>0</v>
      </c>
      <c r="D342" s="59">
        <f t="shared" si="53"/>
        <v>1514.9508232485202</v>
      </c>
      <c r="E342" s="59"/>
      <c r="F342" s="60">
        <f t="shared" si="46"/>
        <v>0</v>
      </c>
      <c r="G342" s="59">
        <f t="shared" si="47"/>
        <v>0</v>
      </c>
      <c r="H342" s="59">
        <f t="shared" si="50"/>
        <v>0</v>
      </c>
      <c r="I342" s="59">
        <f t="shared" si="51"/>
        <v>0</v>
      </c>
      <c r="J342" s="59">
        <f t="shared" si="48"/>
        <v>0</v>
      </c>
      <c r="K342" s="61"/>
      <c r="L342" s="61"/>
    </row>
    <row r="343" spans="1:12" s="62" customFormat="1" ht="12.75" hidden="1">
      <c r="A343" s="57">
        <f t="shared" si="49"/>
        <v>325</v>
      </c>
      <c r="B343" s="58">
        <f t="shared" si="45"/>
        <v>51196</v>
      </c>
      <c r="C343" s="59">
        <f t="shared" si="52"/>
        <v>0</v>
      </c>
      <c r="D343" s="59">
        <f t="shared" si="53"/>
        <v>1514.9508232485202</v>
      </c>
      <c r="E343" s="59"/>
      <c r="F343" s="60">
        <f t="shared" si="46"/>
        <v>0</v>
      </c>
      <c r="G343" s="59">
        <f t="shared" si="47"/>
        <v>0</v>
      </c>
      <c r="H343" s="59">
        <f t="shared" si="50"/>
        <v>0</v>
      </c>
      <c r="I343" s="59">
        <f t="shared" si="51"/>
        <v>0</v>
      </c>
      <c r="J343" s="59">
        <f t="shared" si="48"/>
        <v>0</v>
      </c>
      <c r="K343" s="61"/>
      <c r="L343" s="61"/>
    </row>
    <row r="344" spans="1:12" s="62" customFormat="1" ht="12.75" hidden="1">
      <c r="A344" s="57">
        <f t="shared" si="49"/>
        <v>326</v>
      </c>
      <c r="B344" s="58">
        <f t="shared" si="45"/>
        <v>51227</v>
      </c>
      <c r="C344" s="59">
        <f t="shared" si="52"/>
        <v>0</v>
      </c>
      <c r="D344" s="59">
        <f t="shared" si="53"/>
        <v>1514.9508232485202</v>
      </c>
      <c r="E344" s="59"/>
      <c r="F344" s="60">
        <f t="shared" si="46"/>
        <v>0</v>
      </c>
      <c r="G344" s="59">
        <f t="shared" si="47"/>
        <v>0</v>
      </c>
      <c r="H344" s="59">
        <f t="shared" si="50"/>
        <v>0</v>
      </c>
      <c r="I344" s="59">
        <f t="shared" si="51"/>
        <v>0</v>
      </c>
      <c r="J344" s="59">
        <f t="shared" si="48"/>
        <v>0</v>
      </c>
      <c r="K344" s="61"/>
      <c r="L344" s="61"/>
    </row>
    <row r="345" spans="1:12" s="62" customFormat="1" ht="12.75" hidden="1">
      <c r="A345" s="57">
        <f t="shared" si="49"/>
        <v>327</v>
      </c>
      <c r="B345" s="58">
        <f t="shared" si="45"/>
        <v>51257</v>
      </c>
      <c r="C345" s="59">
        <f t="shared" si="52"/>
        <v>0</v>
      </c>
      <c r="D345" s="59">
        <f t="shared" si="53"/>
        <v>1514.9508232485202</v>
      </c>
      <c r="E345" s="59"/>
      <c r="F345" s="60">
        <f t="shared" si="46"/>
        <v>0</v>
      </c>
      <c r="G345" s="59">
        <f t="shared" si="47"/>
        <v>0</v>
      </c>
      <c r="H345" s="59">
        <f t="shared" si="50"/>
        <v>0</v>
      </c>
      <c r="I345" s="59">
        <f t="shared" si="51"/>
        <v>0</v>
      </c>
      <c r="J345" s="59">
        <f t="shared" si="48"/>
        <v>0</v>
      </c>
      <c r="K345" s="61"/>
      <c r="L345" s="61"/>
    </row>
    <row r="346" spans="1:12" s="62" customFormat="1" ht="12.75" hidden="1">
      <c r="A346" s="57">
        <f t="shared" si="49"/>
        <v>328</v>
      </c>
      <c r="B346" s="58">
        <f t="shared" si="45"/>
        <v>51288</v>
      </c>
      <c r="C346" s="59">
        <f t="shared" si="52"/>
        <v>0</v>
      </c>
      <c r="D346" s="59">
        <f t="shared" si="53"/>
        <v>1514.9508232485202</v>
      </c>
      <c r="E346" s="59"/>
      <c r="F346" s="60">
        <f t="shared" si="46"/>
        <v>0</v>
      </c>
      <c r="G346" s="59">
        <f t="shared" si="47"/>
        <v>0</v>
      </c>
      <c r="H346" s="59">
        <f t="shared" si="50"/>
        <v>0</v>
      </c>
      <c r="I346" s="59">
        <f t="shared" si="51"/>
        <v>0</v>
      </c>
      <c r="J346" s="59">
        <f t="shared" si="48"/>
        <v>0</v>
      </c>
      <c r="K346" s="61"/>
      <c r="L346" s="61"/>
    </row>
    <row r="347" spans="1:12" s="62" customFormat="1" ht="12.75" hidden="1">
      <c r="A347" s="57">
        <f t="shared" si="49"/>
        <v>329</v>
      </c>
      <c r="B347" s="58">
        <f t="shared" si="45"/>
        <v>51318</v>
      </c>
      <c r="C347" s="59">
        <f t="shared" si="52"/>
        <v>0</v>
      </c>
      <c r="D347" s="59">
        <f t="shared" si="53"/>
        <v>1514.9508232485202</v>
      </c>
      <c r="E347" s="59"/>
      <c r="F347" s="60">
        <f t="shared" si="46"/>
        <v>0</v>
      </c>
      <c r="G347" s="59">
        <f t="shared" si="47"/>
        <v>0</v>
      </c>
      <c r="H347" s="59">
        <f t="shared" si="50"/>
        <v>0</v>
      </c>
      <c r="I347" s="59">
        <f t="shared" si="51"/>
        <v>0</v>
      </c>
      <c r="J347" s="59">
        <f t="shared" si="48"/>
        <v>0</v>
      </c>
      <c r="K347" s="61"/>
      <c r="L347" s="61"/>
    </row>
    <row r="348" spans="1:12" s="62" customFormat="1" ht="12.75" hidden="1">
      <c r="A348" s="57">
        <f t="shared" si="49"/>
        <v>330</v>
      </c>
      <c r="B348" s="58">
        <f t="shared" si="45"/>
        <v>51349</v>
      </c>
      <c r="C348" s="59">
        <f t="shared" si="52"/>
        <v>0</v>
      </c>
      <c r="D348" s="59">
        <f t="shared" si="53"/>
        <v>1514.9508232485202</v>
      </c>
      <c r="E348" s="59"/>
      <c r="F348" s="60">
        <f t="shared" si="46"/>
        <v>0</v>
      </c>
      <c r="G348" s="59">
        <f t="shared" si="47"/>
        <v>0</v>
      </c>
      <c r="H348" s="59">
        <f t="shared" si="50"/>
        <v>0</v>
      </c>
      <c r="I348" s="59">
        <f t="shared" si="51"/>
        <v>0</v>
      </c>
      <c r="J348" s="59">
        <f t="shared" si="48"/>
        <v>0</v>
      </c>
      <c r="K348" s="61"/>
      <c r="L348" s="61"/>
    </row>
    <row r="349" spans="1:12" s="62" customFormat="1" ht="12.75" hidden="1">
      <c r="A349" s="57">
        <f t="shared" si="49"/>
        <v>331</v>
      </c>
      <c r="B349" s="58">
        <f t="shared" si="45"/>
        <v>51380</v>
      </c>
      <c r="C349" s="59">
        <f t="shared" si="52"/>
        <v>0</v>
      </c>
      <c r="D349" s="59">
        <f t="shared" si="53"/>
        <v>1514.9508232485202</v>
      </c>
      <c r="E349" s="59"/>
      <c r="F349" s="60">
        <f t="shared" si="46"/>
        <v>0</v>
      </c>
      <c r="G349" s="59">
        <f t="shared" si="47"/>
        <v>0</v>
      </c>
      <c r="H349" s="59">
        <f t="shared" si="50"/>
        <v>0</v>
      </c>
      <c r="I349" s="59">
        <f t="shared" si="51"/>
        <v>0</v>
      </c>
      <c r="J349" s="59">
        <f t="shared" si="48"/>
        <v>0</v>
      </c>
      <c r="K349" s="61"/>
      <c r="L349" s="61"/>
    </row>
    <row r="350" spans="1:12" s="62" customFormat="1" ht="12.75" hidden="1">
      <c r="A350" s="57">
        <f t="shared" si="49"/>
        <v>332</v>
      </c>
      <c r="B350" s="58">
        <f t="shared" si="45"/>
        <v>51410</v>
      </c>
      <c r="C350" s="59">
        <f t="shared" si="52"/>
        <v>0</v>
      </c>
      <c r="D350" s="59">
        <f t="shared" si="53"/>
        <v>1514.9508232485202</v>
      </c>
      <c r="E350" s="59"/>
      <c r="F350" s="60">
        <f t="shared" si="46"/>
        <v>0</v>
      </c>
      <c r="G350" s="59">
        <f t="shared" si="47"/>
        <v>0</v>
      </c>
      <c r="H350" s="59">
        <f t="shared" si="50"/>
        <v>0</v>
      </c>
      <c r="I350" s="59">
        <f t="shared" si="51"/>
        <v>0</v>
      </c>
      <c r="J350" s="59">
        <f t="shared" si="48"/>
        <v>0</v>
      </c>
      <c r="K350" s="61"/>
      <c r="L350" s="61"/>
    </row>
    <row r="351" spans="1:12" s="62" customFormat="1" ht="12.75" hidden="1">
      <c r="A351" s="57">
        <f t="shared" si="49"/>
        <v>333</v>
      </c>
      <c r="B351" s="58">
        <f t="shared" si="45"/>
        <v>51441</v>
      </c>
      <c r="C351" s="59">
        <f t="shared" si="52"/>
        <v>0</v>
      </c>
      <c r="D351" s="59">
        <f t="shared" si="53"/>
        <v>1514.9508232485202</v>
      </c>
      <c r="E351" s="59"/>
      <c r="F351" s="60">
        <f t="shared" si="46"/>
        <v>0</v>
      </c>
      <c r="G351" s="59">
        <f t="shared" si="47"/>
        <v>0</v>
      </c>
      <c r="H351" s="59">
        <f t="shared" si="50"/>
        <v>0</v>
      </c>
      <c r="I351" s="59">
        <f t="shared" si="51"/>
        <v>0</v>
      </c>
      <c r="J351" s="59">
        <f t="shared" si="48"/>
        <v>0</v>
      </c>
      <c r="K351" s="61"/>
      <c r="L351" s="61"/>
    </row>
    <row r="352" spans="1:12" s="62" customFormat="1" ht="12.75" hidden="1">
      <c r="A352" s="57">
        <f t="shared" si="49"/>
        <v>334</v>
      </c>
      <c r="B352" s="58">
        <f t="shared" si="45"/>
        <v>51471</v>
      </c>
      <c r="C352" s="59">
        <f t="shared" si="52"/>
        <v>0</v>
      </c>
      <c r="D352" s="59">
        <f t="shared" si="53"/>
        <v>1514.9508232485202</v>
      </c>
      <c r="E352" s="59"/>
      <c r="F352" s="60">
        <f t="shared" si="46"/>
        <v>0</v>
      </c>
      <c r="G352" s="59">
        <f t="shared" si="47"/>
        <v>0</v>
      </c>
      <c r="H352" s="59">
        <f t="shared" si="50"/>
        <v>0</v>
      </c>
      <c r="I352" s="59">
        <f t="shared" si="51"/>
        <v>0</v>
      </c>
      <c r="J352" s="59">
        <f t="shared" si="48"/>
        <v>0</v>
      </c>
      <c r="K352" s="61"/>
      <c r="L352" s="61"/>
    </row>
    <row r="353" spans="1:12" s="62" customFormat="1" ht="12.75" hidden="1">
      <c r="A353" s="57">
        <f t="shared" si="49"/>
        <v>335</v>
      </c>
      <c r="B353" s="58">
        <f t="shared" si="45"/>
        <v>51502</v>
      </c>
      <c r="C353" s="59">
        <f t="shared" si="52"/>
        <v>0</v>
      </c>
      <c r="D353" s="59">
        <f t="shared" si="53"/>
        <v>1514.9508232485202</v>
      </c>
      <c r="E353" s="59"/>
      <c r="F353" s="60">
        <f t="shared" si="46"/>
        <v>0</v>
      </c>
      <c r="G353" s="59">
        <f t="shared" si="47"/>
        <v>0</v>
      </c>
      <c r="H353" s="59">
        <f t="shared" si="50"/>
        <v>0</v>
      </c>
      <c r="I353" s="59">
        <f t="shared" si="51"/>
        <v>0</v>
      </c>
      <c r="J353" s="59">
        <f t="shared" si="48"/>
        <v>0</v>
      </c>
      <c r="K353" s="61"/>
      <c r="L353" s="61"/>
    </row>
    <row r="354" spans="1:12" s="62" customFormat="1" ht="12.75" hidden="1">
      <c r="A354" s="57">
        <f t="shared" si="49"/>
        <v>336</v>
      </c>
      <c r="B354" s="58">
        <f t="shared" si="45"/>
        <v>51533</v>
      </c>
      <c r="C354" s="59">
        <f t="shared" si="52"/>
        <v>0</v>
      </c>
      <c r="D354" s="59">
        <f t="shared" si="53"/>
        <v>1514.9508232485202</v>
      </c>
      <c r="E354" s="59"/>
      <c r="F354" s="60">
        <f t="shared" si="46"/>
        <v>0</v>
      </c>
      <c r="G354" s="59">
        <f t="shared" si="47"/>
        <v>0</v>
      </c>
      <c r="H354" s="59">
        <f t="shared" si="50"/>
        <v>0</v>
      </c>
      <c r="I354" s="59">
        <f t="shared" si="51"/>
        <v>0</v>
      </c>
      <c r="J354" s="59">
        <f t="shared" si="48"/>
        <v>0</v>
      </c>
      <c r="K354" s="61"/>
      <c r="L354" s="61"/>
    </row>
    <row r="355" spans="1:12" s="62" customFormat="1" ht="12.75" hidden="1">
      <c r="A355" s="57">
        <f t="shared" si="49"/>
        <v>337</v>
      </c>
      <c r="B355" s="58">
        <f t="shared" si="45"/>
        <v>51561</v>
      </c>
      <c r="C355" s="59">
        <f t="shared" si="52"/>
        <v>0</v>
      </c>
      <c r="D355" s="59">
        <f t="shared" si="53"/>
        <v>1514.9508232485202</v>
      </c>
      <c r="E355" s="59"/>
      <c r="F355" s="60">
        <f t="shared" si="46"/>
        <v>0</v>
      </c>
      <c r="G355" s="59">
        <f t="shared" si="47"/>
        <v>0</v>
      </c>
      <c r="H355" s="59">
        <f t="shared" si="50"/>
        <v>0</v>
      </c>
      <c r="I355" s="59">
        <f t="shared" si="51"/>
        <v>0</v>
      </c>
      <c r="J355" s="59">
        <f t="shared" si="48"/>
        <v>0</v>
      </c>
      <c r="K355" s="61"/>
      <c r="L355" s="61"/>
    </row>
    <row r="356" spans="1:12" s="62" customFormat="1" ht="12.75" hidden="1">
      <c r="A356" s="57">
        <f t="shared" si="49"/>
        <v>338</v>
      </c>
      <c r="B356" s="58">
        <f t="shared" si="45"/>
        <v>51592</v>
      </c>
      <c r="C356" s="59">
        <f t="shared" si="52"/>
        <v>0</v>
      </c>
      <c r="D356" s="59">
        <f t="shared" si="53"/>
        <v>1514.9508232485202</v>
      </c>
      <c r="E356" s="59"/>
      <c r="F356" s="60">
        <f t="shared" si="46"/>
        <v>0</v>
      </c>
      <c r="G356" s="59">
        <f t="shared" si="47"/>
        <v>0</v>
      </c>
      <c r="H356" s="59">
        <f t="shared" si="50"/>
        <v>0</v>
      </c>
      <c r="I356" s="59">
        <f t="shared" si="51"/>
        <v>0</v>
      </c>
      <c r="J356" s="59">
        <f t="shared" si="48"/>
        <v>0</v>
      </c>
      <c r="K356" s="61"/>
      <c r="L356" s="61"/>
    </row>
    <row r="357" spans="1:12" s="62" customFormat="1" ht="12.75" hidden="1">
      <c r="A357" s="57">
        <f t="shared" si="49"/>
        <v>339</v>
      </c>
      <c r="B357" s="58">
        <f t="shared" si="45"/>
        <v>51622</v>
      </c>
      <c r="C357" s="59">
        <f t="shared" si="52"/>
        <v>0</v>
      </c>
      <c r="D357" s="59">
        <f t="shared" si="53"/>
        <v>1514.9508232485202</v>
      </c>
      <c r="E357" s="59"/>
      <c r="F357" s="60">
        <f t="shared" si="46"/>
        <v>0</v>
      </c>
      <c r="G357" s="59">
        <f t="shared" si="47"/>
        <v>0</v>
      </c>
      <c r="H357" s="59">
        <f t="shared" si="50"/>
        <v>0</v>
      </c>
      <c r="I357" s="59">
        <f t="shared" si="51"/>
        <v>0</v>
      </c>
      <c r="J357" s="59">
        <f t="shared" si="48"/>
        <v>0</v>
      </c>
      <c r="K357" s="61"/>
      <c r="L357" s="61"/>
    </row>
    <row r="358" spans="1:12" s="62" customFormat="1" ht="12.75" hidden="1">
      <c r="A358" s="57">
        <f t="shared" si="49"/>
        <v>340</v>
      </c>
      <c r="B358" s="58">
        <f t="shared" si="45"/>
        <v>51653</v>
      </c>
      <c r="C358" s="59">
        <f t="shared" si="52"/>
        <v>0</v>
      </c>
      <c r="D358" s="59">
        <f t="shared" si="53"/>
        <v>1514.9508232485202</v>
      </c>
      <c r="E358" s="59"/>
      <c r="F358" s="60">
        <f t="shared" si="46"/>
        <v>0</v>
      </c>
      <c r="G358" s="59">
        <f t="shared" si="47"/>
        <v>0</v>
      </c>
      <c r="H358" s="59">
        <f t="shared" si="50"/>
        <v>0</v>
      </c>
      <c r="I358" s="59">
        <f t="shared" si="51"/>
        <v>0</v>
      </c>
      <c r="J358" s="59">
        <f t="shared" si="48"/>
        <v>0</v>
      </c>
      <c r="K358" s="61"/>
      <c r="L358" s="61"/>
    </row>
    <row r="359" spans="1:12" s="62" customFormat="1" ht="12.75" hidden="1">
      <c r="A359" s="57">
        <f t="shared" si="49"/>
        <v>341</v>
      </c>
      <c r="B359" s="58">
        <f t="shared" si="45"/>
        <v>51683</v>
      </c>
      <c r="C359" s="59">
        <f t="shared" si="52"/>
        <v>0</v>
      </c>
      <c r="D359" s="59">
        <f t="shared" si="53"/>
        <v>1514.9508232485202</v>
      </c>
      <c r="E359" s="59"/>
      <c r="F359" s="60">
        <f t="shared" si="46"/>
        <v>0</v>
      </c>
      <c r="G359" s="59">
        <f t="shared" si="47"/>
        <v>0</v>
      </c>
      <c r="H359" s="59">
        <f t="shared" si="50"/>
        <v>0</v>
      </c>
      <c r="I359" s="59">
        <f t="shared" si="51"/>
        <v>0</v>
      </c>
      <c r="J359" s="59">
        <f t="shared" si="48"/>
        <v>0</v>
      </c>
      <c r="K359" s="61"/>
      <c r="L359" s="61"/>
    </row>
    <row r="360" spans="1:12" s="62" customFormat="1" ht="12.75" hidden="1">
      <c r="A360" s="57">
        <f t="shared" si="49"/>
        <v>342</v>
      </c>
      <c r="B360" s="58">
        <f t="shared" si="45"/>
        <v>51714</v>
      </c>
      <c r="C360" s="59">
        <f t="shared" si="52"/>
        <v>0</v>
      </c>
      <c r="D360" s="59">
        <f t="shared" si="53"/>
        <v>1514.9508232485202</v>
      </c>
      <c r="E360" s="59"/>
      <c r="F360" s="60">
        <f t="shared" si="46"/>
        <v>0</v>
      </c>
      <c r="G360" s="59">
        <f t="shared" si="47"/>
        <v>0</v>
      </c>
      <c r="H360" s="59">
        <f t="shared" si="50"/>
        <v>0</v>
      </c>
      <c r="I360" s="59">
        <f t="shared" si="51"/>
        <v>0</v>
      </c>
      <c r="J360" s="59">
        <f t="shared" si="48"/>
        <v>0</v>
      </c>
      <c r="K360" s="61"/>
      <c r="L360" s="61"/>
    </row>
    <row r="361" spans="1:12" s="62" customFormat="1" ht="12.75" hidden="1">
      <c r="A361" s="57">
        <f t="shared" si="49"/>
        <v>343</v>
      </c>
      <c r="B361" s="58">
        <f t="shared" si="45"/>
        <v>51745</v>
      </c>
      <c r="C361" s="59">
        <f t="shared" si="52"/>
        <v>0</v>
      </c>
      <c r="D361" s="59">
        <f t="shared" si="53"/>
        <v>1514.9508232485202</v>
      </c>
      <c r="E361" s="59"/>
      <c r="F361" s="60">
        <f t="shared" si="46"/>
        <v>0</v>
      </c>
      <c r="G361" s="59">
        <f t="shared" si="47"/>
        <v>0</v>
      </c>
      <c r="H361" s="59">
        <f t="shared" si="50"/>
        <v>0</v>
      </c>
      <c r="I361" s="59">
        <f t="shared" si="51"/>
        <v>0</v>
      </c>
      <c r="J361" s="59">
        <f t="shared" si="48"/>
        <v>0</v>
      </c>
      <c r="K361" s="61"/>
      <c r="L361" s="61"/>
    </row>
    <row r="362" spans="1:12" s="62" customFormat="1" ht="12.75" hidden="1">
      <c r="A362" s="57">
        <f t="shared" si="49"/>
        <v>344</v>
      </c>
      <c r="B362" s="58">
        <f t="shared" si="45"/>
        <v>51775</v>
      </c>
      <c r="C362" s="59">
        <f t="shared" si="52"/>
        <v>0</v>
      </c>
      <c r="D362" s="59">
        <f t="shared" si="53"/>
        <v>1514.9508232485202</v>
      </c>
      <c r="E362" s="59"/>
      <c r="F362" s="60">
        <f t="shared" si="46"/>
        <v>0</v>
      </c>
      <c r="G362" s="59">
        <f t="shared" si="47"/>
        <v>0</v>
      </c>
      <c r="H362" s="59">
        <f t="shared" si="50"/>
        <v>0</v>
      </c>
      <c r="I362" s="59">
        <f t="shared" si="51"/>
        <v>0</v>
      </c>
      <c r="J362" s="59">
        <f t="shared" si="48"/>
        <v>0</v>
      </c>
      <c r="K362" s="61"/>
      <c r="L362" s="61"/>
    </row>
    <row r="363" spans="1:12" s="62" customFormat="1" ht="12.75" hidden="1">
      <c r="A363" s="57">
        <f t="shared" si="49"/>
        <v>345</v>
      </c>
      <c r="B363" s="58">
        <f t="shared" si="45"/>
        <v>51806</v>
      </c>
      <c r="C363" s="59">
        <f t="shared" si="52"/>
        <v>0</v>
      </c>
      <c r="D363" s="59">
        <f t="shared" si="53"/>
        <v>1514.9508232485202</v>
      </c>
      <c r="E363" s="59"/>
      <c r="F363" s="60">
        <f t="shared" si="46"/>
        <v>0</v>
      </c>
      <c r="G363" s="59">
        <f t="shared" si="47"/>
        <v>0</v>
      </c>
      <c r="H363" s="59">
        <f t="shared" si="50"/>
        <v>0</v>
      </c>
      <c r="I363" s="59">
        <f t="shared" si="51"/>
        <v>0</v>
      </c>
      <c r="J363" s="59">
        <f t="shared" si="48"/>
        <v>0</v>
      </c>
      <c r="K363" s="61"/>
      <c r="L363" s="61"/>
    </row>
    <row r="364" spans="1:12" s="62" customFormat="1" ht="12.75" hidden="1">
      <c r="A364" s="57">
        <f t="shared" si="49"/>
        <v>346</v>
      </c>
      <c r="B364" s="58">
        <f t="shared" si="45"/>
        <v>51836</v>
      </c>
      <c r="C364" s="59">
        <f t="shared" si="52"/>
        <v>0</v>
      </c>
      <c r="D364" s="59">
        <f t="shared" si="53"/>
        <v>1514.9508232485202</v>
      </c>
      <c r="E364" s="59"/>
      <c r="F364" s="60">
        <f t="shared" si="46"/>
        <v>0</v>
      </c>
      <c r="G364" s="59">
        <f t="shared" si="47"/>
        <v>0</v>
      </c>
      <c r="H364" s="59">
        <f t="shared" si="50"/>
        <v>0</v>
      </c>
      <c r="I364" s="59">
        <f t="shared" si="51"/>
        <v>0</v>
      </c>
      <c r="J364" s="59">
        <f t="shared" si="48"/>
        <v>0</v>
      </c>
      <c r="K364" s="61"/>
      <c r="L364" s="61"/>
    </row>
    <row r="365" spans="1:12" s="62" customFormat="1" ht="12.75" hidden="1">
      <c r="A365" s="57">
        <f t="shared" si="49"/>
        <v>347</v>
      </c>
      <c r="B365" s="58">
        <f t="shared" si="45"/>
        <v>51867</v>
      </c>
      <c r="C365" s="59">
        <f t="shared" si="52"/>
        <v>0</v>
      </c>
      <c r="D365" s="59">
        <f t="shared" si="53"/>
        <v>1514.9508232485202</v>
      </c>
      <c r="E365" s="59"/>
      <c r="F365" s="60">
        <f t="shared" si="46"/>
        <v>0</v>
      </c>
      <c r="G365" s="59">
        <f t="shared" si="47"/>
        <v>0</v>
      </c>
      <c r="H365" s="59">
        <f t="shared" si="50"/>
        <v>0</v>
      </c>
      <c r="I365" s="59">
        <f t="shared" si="51"/>
        <v>0</v>
      </c>
      <c r="J365" s="59">
        <f t="shared" si="48"/>
        <v>0</v>
      </c>
      <c r="K365" s="61"/>
      <c r="L365" s="61"/>
    </row>
    <row r="366" spans="1:12" s="62" customFormat="1" ht="12.75" hidden="1">
      <c r="A366" s="57">
        <f t="shared" si="49"/>
        <v>348</v>
      </c>
      <c r="B366" s="58">
        <f t="shared" si="45"/>
        <v>51898</v>
      </c>
      <c r="C366" s="59">
        <f t="shared" si="52"/>
        <v>0</v>
      </c>
      <c r="D366" s="59">
        <f t="shared" si="53"/>
        <v>1514.9508232485202</v>
      </c>
      <c r="E366" s="59"/>
      <c r="F366" s="60">
        <f t="shared" si="46"/>
        <v>0</v>
      </c>
      <c r="G366" s="59">
        <f t="shared" si="47"/>
        <v>0</v>
      </c>
      <c r="H366" s="59">
        <f t="shared" si="50"/>
        <v>0</v>
      </c>
      <c r="I366" s="59">
        <f t="shared" si="51"/>
        <v>0</v>
      </c>
      <c r="J366" s="59">
        <f t="shared" si="48"/>
        <v>0</v>
      </c>
      <c r="K366" s="61"/>
      <c r="L366" s="61"/>
    </row>
    <row r="367" spans="1:12" s="62" customFormat="1" ht="12.75" hidden="1">
      <c r="A367" s="57">
        <f t="shared" si="49"/>
        <v>349</v>
      </c>
      <c r="B367" s="58">
        <f t="shared" si="45"/>
        <v>51926</v>
      </c>
      <c r="C367" s="59">
        <f t="shared" si="52"/>
        <v>0</v>
      </c>
      <c r="D367" s="59">
        <f t="shared" si="53"/>
        <v>1514.9508232485202</v>
      </c>
      <c r="E367" s="59"/>
      <c r="F367" s="60">
        <f t="shared" si="46"/>
        <v>0</v>
      </c>
      <c r="G367" s="59">
        <f t="shared" si="47"/>
        <v>0</v>
      </c>
      <c r="H367" s="59">
        <f t="shared" si="50"/>
        <v>0</v>
      </c>
      <c r="I367" s="59">
        <f t="shared" si="51"/>
        <v>0</v>
      </c>
      <c r="J367" s="59">
        <f t="shared" si="48"/>
        <v>0</v>
      </c>
      <c r="K367" s="61"/>
      <c r="L367" s="61"/>
    </row>
    <row r="368" spans="1:12" s="62" customFormat="1" ht="12.75" hidden="1">
      <c r="A368" s="57">
        <f t="shared" si="49"/>
        <v>350</v>
      </c>
      <c r="B368" s="58">
        <f t="shared" si="45"/>
        <v>51957</v>
      </c>
      <c r="C368" s="59">
        <f t="shared" si="52"/>
        <v>0</v>
      </c>
      <c r="D368" s="59">
        <f t="shared" si="53"/>
        <v>1514.9508232485202</v>
      </c>
      <c r="E368" s="59"/>
      <c r="F368" s="60">
        <f t="shared" si="46"/>
        <v>0</v>
      </c>
      <c r="G368" s="59">
        <f t="shared" si="47"/>
        <v>0</v>
      </c>
      <c r="H368" s="59">
        <f t="shared" si="50"/>
        <v>0</v>
      </c>
      <c r="I368" s="59">
        <f t="shared" si="51"/>
        <v>0</v>
      </c>
      <c r="J368" s="59">
        <f t="shared" si="48"/>
        <v>0</v>
      </c>
      <c r="K368" s="61"/>
      <c r="L368" s="61"/>
    </row>
    <row r="369" spans="1:12" s="62" customFormat="1" ht="12.75" hidden="1">
      <c r="A369" s="57">
        <f t="shared" si="49"/>
        <v>351</v>
      </c>
      <c r="B369" s="58">
        <f t="shared" si="45"/>
        <v>51987</v>
      </c>
      <c r="C369" s="59">
        <f t="shared" si="52"/>
        <v>0</v>
      </c>
      <c r="D369" s="59">
        <f t="shared" si="53"/>
        <v>1514.9508232485202</v>
      </c>
      <c r="E369" s="59"/>
      <c r="F369" s="60">
        <f t="shared" si="46"/>
        <v>0</v>
      </c>
      <c r="G369" s="59">
        <f t="shared" si="47"/>
        <v>0</v>
      </c>
      <c r="H369" s="59">
        <f t="shared" si="50"/>
        <v>0</v>
      </c>
      <c r="I369" s="59">
        <f t="shared" si="51"/>
        <v>0</v>
      </c>
      <c r="J369" s="59">
        <f t="shared" si="48"/>
        <v>0</v>
      </c>
      <c r="K369" s="61"/>
      <c r="L369" s="61"/>
    </row>
    <row r="370" spans="1:12" s="62" customFormat="1" ht="12.75" hidden="1">
      <c r="A370" s="57">
        <f t="shared" si="49"/>
        <v>352</v>
      </c>
      <c r="B370" s="58">
        <f t="shared" si="45"/>
        <v>52018</v>
      </c>
      <c r="C370" s="59">
        <f t="shared" si="52"/>
        <v>0</v>
      </c>
      <c r="D370" s="59">
        <f t="shared" si="53"/>
        <v>1514.9508232485202</v>
      </c>
      <c r="E370" s="59"/>
      <c r="F370" s="60">
        <f t="shared" si="46"/>
        <v>0</v>
      </c>
      <c r="G370" s="59">
        <f t="shared" si="47"/>
        <v>0</v>
      </c>
      <c r="H370" s="59">
        <f t="shared" si="50"/>
        <v>0</v>
      </c>
      <c r="I370" s="59">
        <f t="shared" si="51"/>
        <v>0</v>
      </c>
      <c r="J370" s="59">
        <f t="shared" si="48"/>
        <v>0</v>
      </c>
      <c r="K370" s="61"/>
      <c r="L370" s="61"/>
    </row>
    <row r="371" spans="1:12" s="62" customFormat="1" ht="12.75" hidden="1">
      <c r="A371" s="57">
        <f t="shared" si="49"/>
        <v>353</v>
      </c>
      <c r="B371" s="58">
        <f t="shared" si="45"/>
        <v>52048</v>
      </c>
      <c r="C371" s="59">
        <f t="shared" si="52"/>
        <v>0</v>
      </c>
      <c r="D371" s="59">
        <f t="shared" si="53"/>
        <v>1514.9508232485202</v>
      </c>
      <c r="E371" s="59"/>
      <c r="F371" s="60">
        <f t="shared" si="46"/>
        <v>0</v>
      </c>
      <c r="G371" s="59">
        <f t="shared" si="47"/>
        <v>0</v>
      </c>
      <c r="H371" s="59">
        <f t="shared" si="50"/>
        <v>0</v>
      </c>
      <c r="I371" s="59">
        <f t="shared" si="51"/>
        <v>0</v>
      </c>
      <c r="J371" s="59">
        <f t="shared" si="48"/>
        <v>0</v>
      </c>
      <c r="K371" s="61"/>
      <c r="L371" s="61"/>
    </row>
    <row r="372" spans="1:12" s="62" customFormat="1" ht="12.75" hidden="1">
      <c r="A372" s="57">
        <f t="shared" si="49"/>
        <v>354</v>
      </c>
      <c r="B372" s="58">
        <f t="shared" si="45"/>
        <v>52079</v>
      </c>
      <c r="C372" s="59">
        <f t="shared" si="52"/>
        <v>0</v>
      </c>
      <c r="D372" s="59">
        <f t="shared" si="53"/>
        <v>1514.9508232485202</v>
      </c>
      <c r="E372" s="59"/>
      <c r="F372" s="60">
        <f t="shared" si="46"/>
        <v>0</v>
      </c>
      <c r="G372" s="59">
        <f t="shared" si="47"/>
        <v>0</v>
      </c>
      <c r="H372" s="59">
        <f t="shared" si="50"/>
        <v>0</v>
      </c>
      <c r="I372" s="59">
        <f t="shared" si="51"/>
        <v>0</v>
      </c>
      <c r="J372" s="59">
        <f t="shared" si="48"/>
        <v>0</v>
      </c>
      <c r="K372" s="61"/>
      <c r="L372" s="61"/>
    </row>
    <row r="373" spans="1:12" s="62" customFormat="1" ht="12.75" hidden="1">
      <c r="A373" s="57">
        <f t="shared" si="49"/>
        <v>355</v>
      </c>
      <c r="B373" s="58">
        <f t="shared" si="45"/>
        <v>52110</v>
      </c>
      <c r="C373" s="59">
        <f t="shared" si="52"/>
        <v>0</v>
      </c>
      <c r="D373" s="59">
        <f t="shared" si="53"/>
        <v>1514.9508232485202</v>
      </c>
      <c r="E373" s="59"/>
      <c r="F373" s="60">
        <f t="shared" si="46"/>
        <v>0</v>
      </c>
      <c r="G373" s="59">
        <f t="shared" si="47"/>
        <v>0</v>
      </c>
      <c r="H373" s="59">
        <f t="shared" si="50"/>
        <v>0</v>
      </c>
      <c r="I373" s="59">
        <f t="shared" si="51"/>
        <v>0</v>
      </c>
      <c r="J373" s="59">
        <f t="shared" si="48"/>
        <v>0</v>
      </c>
      <c r="K373" s="61"/>
      <c r="L373" s="61"/>
    </row>
    <row r="374" spans="1:12" s="62" customFormat="1" ht="12.75" hidden="1">
      <c r="A374" s="57">
        <f t="shared" si="49"/>
        <v>356</v>
      </c>
      <c r="B374" s="58">
        <f t="shared" si="45"/>
        <v>52140</v>
      </c>
      <c r="C374" s="59">
        <f t="shared" si="52"/>
        <v>0</v>
      </c>
      <c r="D374" s="59">
        <f t="shared" si="53"/>
        <v>1514.9508232485202</v>
      </c>
      <c r="E374" s="59"/>
      <c r="F374" s="60">
        <f t="shared" si="46"/>
        <v>0</v>
      </c>
      <c r="G374" s="59">
        <f t="shared" si="47"/>
        <v>0</v>
      </c>
      <c r="H374" s="59">
        <f t="shared" si="50"/>
        <v>0</v>
      </c>
      <c r="I374" s="59">
        <f t="shared" si="51"/>
        <v>0</v>
      </c>
      <c r="J374" s="59">
        <f t="shared" si="48"/>
        <v>0</v>
      </c>
      <c r="K374" s="61"/>
      <c r="L374" s="61"/>
    </row>
    <row r="375" spans="1:12" s="62" customFormat="1" ht="12.75" hidden="1">
      <c r="A375" s="57">
        <f t="shared" si="49"/>
        <v>357</v>
      </c>
      <c r="B375" s="58">
        <f t="shared" si="45"/>
        <v>52171</v>
      </c>
      <c r="C375" s="59">
        <f t="shared" si="52"/>
        <v>0</v>
      </c>
      <c r="D375" s="59">
        <f t="shared" si="53"/>
        <v>1514.9508232485202</v>
      </c>
      <c r="E375" s="59"/>
      <c r="F375" s="60">
        <f t="shared" si="46"/>
        <v>0</v>
      </c>
      <c r="G375" s="59">
        <f t="shared" si="47"/>
        <v>0</v>
      </c>
      <c r="H375" s="59">
        <f t="shared" si="50"/>
        <v>0</v>
      </c>
      <c r="I375" s="59">
        <f t="shared" si="51"/>
        <v>0</v>
      </c>
      <c r="J375" s="59">
        <f t="shared" si="48"/>
        <v>0</v>
      </c>
      <c r="K375" s="61"/>
      <c r="L375" s="61"/>
    </row>
    <row r="376" spans="1:12" s="62" customFormat="1" ht="12.75" hidden="1">
      <c r="A376" s="57">
        <f t="shared" si="49"/>
        <v>358</v>
      </c>
      <c r="B376" s="58">
        <f t="shared" si="45"/>
        <v>52201</v>
      </c>
      <c r="C376" s="59">
        <f t="shared" si="52"/>
        <v>0</v>
      </c>
      <c r="D376" s="59">
        <f t="shared" si="53"/>
        <v>1514.9508232485202</v>
      </c>
      <c r="E376" s="59"/>
      <c r="F376" s="60">
        <f t="shared" si="46"/>
        <v>0</v>
      </c>
      <c r="G376" s="59">
        <f t="shared" si="47"/>
        <v>0</v>
      </c>
      <c r="H376" s="59">
        <f t="shared" si="50"/>
        <v>0</v>
      </c>
      <c r="I376" s="59">
        <f t="shared" si="51"/>
        <v>0</v>
      </c>
      <c r="J376" s="59">
        <f t="shared" si="48"/>
        <v>0</v>
      </c>
      <c r="K376" s="61"/>
      <c r="L376" s="61"/>
    </row>
    <row r="377" spans="1:12" s="62" customFormat="1" ht="12.75" hidden="1">
      <c r="A377" s="57">
        <f t="shared" si="49"/>
        <v>359</v>
      </c>
      <c r="B377" s="58">
        <f t="shared" si="45"/>
        <v>52232</v>
      </c>
      <c r="C377" s="59">
        <f t="shared" si="52"/>
        <v>0</v>
      </c>
      <c r="D377" s="59">
        <f t="shared" si="53"/>
        <v>1514.9508232485202</v>
      </c>
      <c r="E377" s="59"/>
      <c r="F377" s="60">
        <f t="shared" si="46"/>
        <v>0</v>
      </c>
      <c r="G377" s="59">
        <f t="shared" si="47"/>
        <v>0</v>
      </c>
      <c r="H377" s="59">
        <f t="shared" si="50"/>
        <v>0</v>
      </c>
      <c r="I377" s="59">
        <f t="shared" si="51"/>
        <v>0</v>
      </c>
      <c r="J377" s="59">
        <f t="shared" si="48"/>
        <v>0</v>
      </c>
      <c r="K377" s="61"/>
      <c r="L377" s="61"/>
    </row>
    <row r="378" spans="1:12" s="62" customFormat="1" ht="12.75" hidden="1">
      <c r="A378" s="57">
        <f t="shared" si="49"/>
        <v>360</v>
      </c>
      <c r="B378" s="58">
        <f t="shared" si="45"/>
        <v>52263</v>
      </c>
      <c r="C378" s="59">
        <f t="shared" si="52"/>
        <v>0</v>
      </c>
      <c r="D378" s="59">
        <f t="shared" si="53"/>
        <v>1514.9508232485202</v>
      </c>
      <c r="E378" s="59"/>
      <c r="F378" s="60">
        <f t="shared" si="46"/>
        <v>0</v>
      </c>
      <c r="G378" s="59">
        <f t="shared" si="47"/>
        <v>0</v>
      </c>
      <c r="H378" s="59">
        <f t="shared" si="50"/>
        <v>0</v>
      </c>
      <c r="I378" s="59">
        <f t="shared" si="51"/>
        <v>0</v>
      </c>
      <c r="J378" s="59">
        <f t="shared" si="48"/>
        <v>0</v>
      </c>
      <c r="K378" s="61"/>
      <c r="L378" s="61"/>
    </row>
    <row r="379" spans="1:11" s="65" customFormat="1" ht="12.75" hidden="1">
      <c r="A379" s="57">
        <f t="shared" si="49"/>
        <v>361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64"/>
    </row>
    <row r="380" spans="1:11" s="65" customFormat="1" ht="12.75" hidden="1">
      <c r="A380" s="57">
        <f>IF(Values_Entered,A379+1,"")</f>
        <v>362</v>
      </c>
      <c r="B380" s="66"/>
      <c r="C380" s="66"/>
      <c r="D380" s="66"/>
      <c r="E380" s="66"/>
      <c r="F380" s="66"/>
      <c r="G380" s="66"/>
      <c r="H380" s="66"/>
      <c r="I380" s="66"/>
      <c r="J380" s="66"/>
      <c r="K380" s="64"/>
    </row>
    <row r="381" spans="1:11" s="65" customFormat="1" ht="12.75" hidden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4"/>
    </row>
    <row r="382" spans="1:11" s="65" customFormat="1" ht="12.75" hidden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4"/>
    </row>
    <row r="383" spans="1:11" s="65" customFormat="1" ht="12.75" hidden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4"/>
    </row>
    <row r="384" spans="1:11" s="69" customFormat="1" ht="12.75" hidden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8"/>
    </row>
    <row r="385" spans="1:11" s="62" customFormat="1" ht="12.75" hidden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1"/>
    </row>
    <row r="386" spans="1:11" s="62" customFormat="1" ht="12.75" hidden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1"/>
    </row>
    <row r="387" spans="1:11" s="62" customFormat="1" ht="12.75" hidden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1"/>
    </row>
    <row r="388" spans="1:11" s="62" customFormat="1" ht="12.75" hidden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1"/>
    </row>
    <row r="389" spans="1:11" s="62" customFormat="1" ht="12.75" hidden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1"/>
    </row>
    <row r="390" spans="1:11" s="62" customFormat="1" ht="12.75" hidden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1"/>
    </row>
    <row r="391" spans="1:11" s="62" customFormat="1" ht="12.75" hidden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1"/>
    </row>
    <row r="392" spans="1:11" s="62" customFormat="1" ht="12.75" hidden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1"/>
    </row>
    <row r="393" spans="1:11" s="62" customFormat="1" ht="12.75" hidden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1"/>
    </row>
    <row r="394" spans="1:11" s="62" customFormat="1" ht="12.75" hidden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1"/>
    </row>
    <row r="395" spans="1:11" s="62" customFormat="1" ht="12.75" hidden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1"/>
    </row>
    <row r="396" spans="1:11" s="62" customFormat="1" ht="12.75" hidden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1"/>
    </row>
    <row r="397" spans="1:11" s="62" customFormat="1" ht="12.75" hidden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1"/>
    </row>
    <row r="398" spans="1:11" s="62" customFormat="1" ht="12.75" hidden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1"/>
    </row>
    <row r="399" ht="12.75" hidden="1">
      <c r="K399" s="72"/>
    </row>
    <row r="400" ht="12.75" hidden="1">
      <c r="K400" s="72"/>
    </row>
    <row r="401" ht="12.75" hidden="1">
      <c r="K401" s="72"/>
    </row>
    <row r="402" ht="12.75" hidden="1">
      <c r="K402" s="72"/>
    </row>
    <row r="403" ht="12.75" hidden="1">
      <c r="K403" s="7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</sheetData>
  <sheetProtection password="EF52" sheet="1" objects="1" scenarios="1" selectLockedCells="1"/>
  <mergeCells count="3">
    <mergeCell ref="B5:D5"/>
    <mergeCell ref="F5:I5"/>
    <mergeCell ref="C14:D14"/>
  </mergeCells>
  <conditionalFormatting sqref="A19:A380 B19:E378">
    <cfRule type="expression" priority="1" dxfId="0" stopIfTrue="1">
      <formula>IF(ROW('Quick Calculator'!A19)&gt;Last_Row,TRUE,FALSE)</formula>
    </cfRule>
    <cfRule type="expression" priority="2" dxfId="1" stopIfTrue="1">
      <formula>IF(ROW('Quick Calculator'!A19)=Last_Row,TRUE,FALSE)</formula>
    </cfRule>
    <cfRule type="expression" priority="3" dxfId="2" stopIfTrue="1">
      <formula>IF(ROW('Quick Calculator'!A19)&lt;Last_Row,TRUE,FALSE)</formula>
    </cfRule>
  </conditionalFormatting>
  <conditionalFormatting sqref="G19:J378">
    <cfRule type="expression" priority="4" dxfId="0" stopIfTrue="1">
      <formula>IF(ROW('Quick Calculator'!G19)&gt;Last_Row,TRUE,FALSE)</formula>
    </cfRule>
    <cfRule type="expression" priority="5" dxfId="1" stopIfTrue="1">
      <formula>IF(ROW('Quick Calculator'!G19)=Last_Row,TRUE,FALSE)</formula>
    </cfRule>
    <cfRule type="expression" priority="6" dxfId="2" stopIfTrue="1">
      <formula>IF(ROW('Quick Calculator'!G19)&lt;=Last_Row,TRUE,FALSE)</formula>
    </cfRule>
  </conditionalFormatting>
  <conditionalFormatting sqref="F19:F378">
    <cfRule type="expression" priority="7" dxfId="0" stopIfTrue="1">
      <formula>IF(ROW('Quick Calculator'!F19)&gt;Last_Row,TRUE,FALSE)</formula>
    </cfRule>
    <cfRule type="expression" priority="8" dxfId="3" stopIfTrue="1">
      <formula>IF(ROW('Quick Calculator'!F19)=Last_Row,TRUE,FALSE)</formula>
    </cfRule>
  </conditionalFormatting>
  <dataValidations count="3">
    <dataValidation type="whole" allowBlank="1" showErrorMessage="1" errorTitle="Years" error="Please enter a whole number of years from 1 to 30." sqref="D9:E9">
      <formula1>1</formula1>
      <formula2>30</formula2>
    </dataValidation>
    <dataValidation type="date" operator="greaterThanOrEqual" allowBlank="1" showErrorMessage="1" errorTitle="Date" error="Please enter a valid date greater than or equal to January 1, 1900." sqref="D10:E11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2:E12">
      <formula1>0</formula1>
      <formula2>0</formula2>
    </dataValidation>
  </dataValidations>
  <printOptions horizontalCentered="1"/>
  <pageMargins left="0.7479166666666667" right="0.5" top="0.5" bottom="0.5" header="0.5118055555555555" footer="0.511805555555555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dcterms:created xsi:type="dcterms:W3CDTF">2013-02-12T11:34:58Z</dcterms:created>
  <dcterms:modified xsi:type="dcterms:W3CDTF">2013-02-12T11:34:58Z</dcterms:modified>
  <cp:category/>
  <cp:version/>
  <cp:contentType/>
  <cp:contentStatus/>
</cp:coreProperties>
</file>