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E\Documents\Budgets\"/>
    </mc:Choice>
  </mc:AlternateContent>
  <xr:revisionPtr revIDLastSave="0" documentId="13_ncr:1_{64D18480-1497-4985-8BB3-F2D29FEF5C6A}" xr6:coauthVersionLast="47" xr6:coauthVersionMax="47" xr10:uidLastSave="{00000000-0000-0000-0000-000000000000}"/>
  <bookViews>
    <workbookView xWindow="-120" yWindow="-120" windowWidth="29040" windowHeight="15840" activeTab="1" xr2:uid="{F8FEC0C9-52B1-457F-BEC7-0590061132A8}"/>
  </bookViews>
  <sheets>
    <sheet name="QuickBooks Desktop Export Tips" sheetId="2" r:id="rId1"/>
    <sheet name="Sheet1" sheetId="1" r:id="rId2"/>
  </sheets>
  <definedNames>
    <definedName name="_xlnm._FilterDatabase" localSheetId="1" hidden="1">Sheet1!$K$2:$AO$176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1">Sheet1!$A$1:$AP$176</definedName>
    <definedName name="_xlnm.Print_Titles" localSheetId="1">Sheet1!$A:$G,Sheet1!$1:$2</definedName>
    <definedName name="QB_COLUMN_22100" localSheetId="1" hidden="1">Sheet1!$S$1</definedName>
    <definedName name="QB_COLUMN_42100" localSheetId="1" hidden="1">Sheet1!$K$1</definedName>
    <definedName name="QB_COLUMN_423010" localSheetId="1" hidden="1">Sheet1!$Y$1</definedName>
    <definedName name="QB_COLUMN_452110" localSheetId="1" hidden="1">Sheet1!$W$1</definedName>
    <definedName name="QB_COLUMN_52100" localSheetId="1" hidden="1">Sheet1!$M$1</definedName>
    <definedName name="QB_COLUMN_592014" localSheetId="1" hidden="1">Sheet1!$AI$2</definedName>
    <definedName name="QB_COLUMN_59202" localSheetId="1" hidden="1">Sheet1!$AA$2</definedName>
    <definedName name="QB_COLUMN_59204" localSheetId="1" hidden="1">Sheet1!$K$2</definedName>
    <definedName name="QB_COLUMN_59205" localSheetId="1" hidden="1">Sheet1!$O$2</definedName>
    <definedName name="QB_COLUMN_59206" localSheetId="1" hidden="1">Sheet1!$W$2</definedName>
    <definedName name="QB_COLUMN_59207" localSheetId="1" hidden="1">Sheet1!$AE$2</definedName>
    <definedName name="QB_COLUMN_59208" localSheetId="1" hidden="1">Sheet1!$S$2</definedName>
    <definedName name="QB_COLUMN_59300" localSheetId="1" hidden="1">Sheet1!$AM$2</definedName>
    <definedName name="QB_COLUMN_62100" localSheetId="1" hidden="1">Sheet1!$Q$1</definedName>
    <definedName name="QB_COLUMN_72100" localSheetId="1" hidden="1">Sheet1!$U$1</definedName>
    <definedName name="QB_COLUMN_762114" localSheetId="1" hidden="1">Sheet1!$AK$2</definedName>
    <definedName name="QB_COLUMN_76212" localSheetId="1" hidden="1">Sheet1!$AC$2</definedName>
    <definedName name="QB_COLUMN_76214" localSheetId="1" hidden="1">Sheet1!$M$2</definedName>
    <definedName name="QB_COLUMN_76215" localSheetId="1" hidden="1">Sheet1!$Q$2</definedName>
    <definedName name="QB_COLUMN_76216" localSheetId="1" hidden="1">Sheet1!$Y$2</definedName>
    <definedName name="QB_COLUMN_76217" localSheetId="1" hidden="1">Sheet1!$AG$2</definedName>
    <definedName name="QB_COLUMN_76218" localSheetId="1" hidden="1">Sheet1!$U$2</definedName>
    <definedName name="QB_COLUMN_76310" localSheetId="1" hidden="1">Sheet1!$AO$2</definedName>
    <definedName name="QB_COLUMN_82100" localSheetId="1" hidden="1">Sheet1!$O$1</definedName>
    <definedName name="QB_DATA_0" localSheetId="1" hidden="1">Sheet1!$6:$6,Sheet1!$7:$7,Sheet1!$8:$8,Sheet1!$9:$9,Sheet1!$10:$10,Sheet1!$11:$11,Sheet1!$15:$15,Sheet1!$16:$16,Sheet1!$17:$17,Sheet1!$18:$18,Sheet1!$19:$19,Sheet1!$20:$20,Sheet1!$21:$21,Sheet1!$24:$24,Sheet1!$25:$25,Sheet1!$26:$26</definedName>
    <definedName name="QB_DATA_1" localSheetId="1" hidden="1">Sheet1!$27:$27,Sheet1!$31:$31,Sheet1!$32:$32,Sheet1!$33:$33,Sheet1!$34:$34,Sheet1!$36:$36,Sheet1!$38:$38,Sheet1!$39:$39,Sheet1!$40:$40,Sheet1!$45:$45,Sheet1!$46:$46,Sheet1!$47:$47,Sheet1!$48:$48,Sheet1!$57:$57,Sheet1!$58:$58,Sheet1!$59:$59</definedName>
    <definedName name="QB_DATA_2" localSheetId="1" hidden="1">Sheet1!$61:$61,Sheet1!$62:$62,Sheet1!$63:$63,Sheet1!$64:$64,Sheet1!$65:$65,Sheet1!$66:$66,Sheet1!$67:$67,Sheet1!$68:$68,Sheet1!$69:$69,Sheet1!$70:$70,Sheet1!$71:$71,Sheet1!$72:$72,Sheet1!$73:$73,Sheet1!$74:$74,Sheet1!$77:$77,Sheet1!$78:$78</definedName>
    <definedName name="QB_DATA_3" localSheetId="1" hidden="1">Sheet1!$81:$81,Sheet1!$82:$82,Sheet1!$83:$83,Sheet1!$84:$84,Sheet1!$85:$85,Sheet1!$86:$86,Sheet1!$87:$87,Sheet1!$88:$88,Sheet1!$89:$89,Sheet1!$90:$90,Sheet1!$91:$91,Sheet1!$92:$92,Sheet1!$93:$93,Sheet1!$94:$94,Sheet1!$97:$97,Sheet1!$98:$98</definedName>
    <definedName name="QB_DATA_4" localSheetId="1" hidden="1">Sheet1!$99:$99,Sheet1!$100:$100,Sheet1!$101:$101,Sheet1!$102:$102,Sheet1!$103:$103,Sheet1!$104:$104,Sheet1!$105:$105,Sheet1!$106:$106,Sheet1!$107:$107,Sheet1!$108:$108,Sheet1!$109:$109,Sheet1!$110:$110,Sheet1!$111:$111,Sheet1!$112:$112,Sheet1!$113:$113,Sheet1!$114:$114</definedName>
    <definedName name="QB_DATA_5" localSheetId="1" hidden="1">Sheet1!$115:$115,Sheet1!$116:$116,Sheet1!$117:$117,Sheet1!$118:$118,Sheet1!$119:$119,Sheet1!$120:$120,Sheet1!$121:$121,Sheet1!$122:$122,Sheet1!$123:$123,Sheet1!$124:$124,Sheet1!$125:$125,Sheet1!$126:$126,Sheet1!$127:$127,Sheet1!$128:$128,Sheet1!$129:$129,Sheet1!$130:$130</definedName>
    <definedName name="QB_DATA_6" localSheetId="1" hidden="1">Sheet1!$131:$131,Sheet1!$132:$132,Sheet1!$133:$133,Sheet1!$134:$134,Sheet1!$135:$135,Sheet1!$136:$136,Sheet1!$137:$137,Sheet1!$138:$138,Sheet1!$139:$139,Sheet1!$140:$140,Sheet1!$141:$141,Sheet1!$142:$142,Sheet1!$143:$143,Sheet1!$144:$144,Sheet1!$145:$145,Sheet1!$150:$150</definedName>
    <definedName name="QB_DATA_7" localSheetId="1" hidden="1">Sheet1!$151:$151,Sheet1!$152:$152,Sheet1!$153:$153,Sheet1!$156:$156,Sheet1!$157:$157,Sheet1!$158:$158,Sheet1!$159:$159,Sheet1!$160:$160,Sheet1!$161:$161,Sheet1!$162:$162,Sheet1!$163:$163,Sheet1!$164:$164,Sheet1!$165:$165,Sheet1!$166:$166,Sheet1!$167:$167,Sheet1!$168:$168</definedName>
    <definedName name="QB_DATA_8" localSheetId="1" hidden="1">Sheet1!$169:$169,Sheet1!$170:$170,Sheet1!$171:$171,Sheet1!$172:$172</definedName>
    <definedName name="QB_FORMULA_0" localSheetId="1" hidden="1">Sheet1!$AM$6,Sheet1!$AO$6,Sheet1!$AM$7,Sheet1!$AO$7,Sheet1!$AM$8,Sheet1!$AO$8,Sheet1!$AM$9,Sheet1!$AO$9,Sheet1!$AM$10,Sheet1!$AO$10,Sheet1!$AM$11,Sheet1!$AO$11,Sheet1!$K$12,Sheet1!$M$12,Sheet1!$O$12,Sheet1!$Q$12</definedName>
    <definedName name="QB_FORMULA_1" localSheetId="1" hidden="1">Sheet1!$S$12,Sheet1!$W$12,Sheet1!$Y$12,Sheet1!$AA$12,Sheet1!$AC$12,Sheet1!$AE$12,Sheet1!$AG$12,Sheet1!$AI$12,Sheet1!$AK$12,Sheet1!$AM$12,Sheet1!$AO$12,Sheet1!$AM$15,Sheet1!$AO$15,Sheet1!$AM$16,Sheet1!$AO$16,Sheet1!$AM$17</definedName>
    <definedName name="QB_FORMULA_10" localSheetId="1" hidden="1">Sheet1!$O$49,Sheet1!$Q$49,Sheet1!$S$49,Sheet1!$U$49,Sheet1!$W$49,Sheet1!$AA$49,Sheet1!$AE$49,Sheet1!$AG$49,Sheet1!$AI$49,Sheet1!$AK$49,Sheet1!$AM$49,Sheet1!$AO$49,Sheet1!$K$50,Sheet1!$M$50,Sheet1!$O$50,Sheet1!$Q$50</definedName>
    <definedName name="QB_FORMULA_11" localSheetId="1" hidden="1">Sheet1!$S$50,Sheet1!$U$50,Sheet1!$W$50,Sheet1!$Y$50,Sheet1!$AA$50,Sheet1!$AC$50,Sheet1!$AE$50,Sheet1!$AG$50,Sheet1!$AI$50,Sheet1!$AK$50,Sheet1!$AM$50,Sheet1!$AO$50,Sheet1!$K$51,Sheet1!$M$51,Sheet1!$O$51,Sheet1!$Q$51</definedName>
    <definedName name="QB_FORMULA_12" localSheetId="1" hidden="1">Sheet1!$S$51,Sheet1!$U$51,Sheet1!$W$51,Sheet1!$Y$51,Sheet1!$AA$51,Sheet1!$AC$51,Sheet1!$AE$51,Sheet1!$AG$51,Sheet1!$AI$51,Sheet1!$AK$51,Sheet1!$AM$51,Sheet1!$AO$51,Sheet1!$AM$57,Sheet1!$AO$57,Sheet1!$AM$58,Sheet1!$AO$58</definedName>
    <definedName name="QB_FORMULA_13" localSheetId="1" hidden="1">Sheet1!$AM$59,Sheet1!$AO$59,Sheet1!$K$60,Sheet1!$M$60,Sheet1!$O$60,Sheet1!$Q$60,Sheet1!$S$60,Sheet1!$U$60,Sheet1!$W$60,Sheet1!$Y$60,Sheet1!$AA$60,Sheet1!$AC$60,Sheet1!$AE$60,Sheet1!$AG$60,Sheet1!$AI$60,Sheet1!$AK$60</definedName>
    <definedName name="QB_FORMULA_14" localSheetId="1" hidden="1">Sheet1!$AM$60,Sheet1!$AO$60,Sheet1!$AM$61,Sheet1!$AO$61,Sheet1!$AM$62,Sheet1!$AO$62,Sheet1!$AM$63,Sheet1!$AO$63,Sheet1!$AM$64,Sheet1!$AO$64,Sheet1!$AM$65,Sheet1!$AO$65,Sheet1!$AM$66,Sheet1!$AO$66,Sheet1!$AM$67,Sheet1!$AO$67</definedName>
    <definedName name="QB_FORMULA_15" localSheetId="1" hidden="1">Sheet1!$AM$68,Sheet1!$AO$68,Sheet1!$AM$69,Sheet1!$AO$69,Sheet1!$AM$70,Sheet1!$AO$70,Sheet1!$AM$71,Sheet1!$AO$71,Sheet1!$AM$72,Sheet1!$AO$72,Sheet1!$AM$73,Sheet1!$AO$73,Sheet1!$AM$74,Sheet1!$AO$74,Sheet1!$K$75,Sheet1!$M$75</definedName>
    <definedName name="QB_FORMULA_16" localSheetId="1" hidden="1">Sheet1!$O$75,Sheet1!$Q$75,Sheet1!$S$75,Sheet1!$U$75,Sheet1!$W$75,Sheet1!$Y$75,Sheet1!$AA$75,Sheet1!$AC$75,Sheet1!$AE$75,Sheet1!$AG$75,Sheet1!$AI$75,Sheet1!$AK$75,Sheet1!$AM$75,Sheet1!$AO$75,Sheet1!$AM$77,Sheet1!$AO$77</definedName>
    <definedName name="QB_FORMULA_17" localSheetId="1" hidden="1">Sheet1!$AM$78,Sheet1!$AO$78,Sheet1!$K$79,Sheet1!$M$79,Sheet1!$O$79,Sheet1!$S$79,Sheet1!$W$79,Sheet1!$AA$79,Sheet1!$AE$79,Sheet1!$AI$79,Sheet1!$AK$79,Sheet1!$AM$79,Sheet1!$AO$79,Sheet1!$AM$81,Sheet1!$AO$81,Sheet1!$AM$82</definedName>
    <definedName name="QB_FORMULA_18" localSheetId="1" hidden="1">Sheet1!$AO$82,Sheet1!$AM$83,Sheet1!$AO$83,Sheet1!$AM$84,Sheet1!$AO$84,Sheet1!$AM$85,Sheet1!$AO$85,Sheet1!$AM$86,Sheet1!$AO$86,Sheet1!$AM$87,Sheet1!$AO$87,Sheet1!$AM$88,Sheet1!$AO$88,Sheet1!$AM$89,Sheet1!$AO$89,Sheet1!$AM$90</definedName>
    <definedName name="QB_FORMULA_19" localSheetId="1" hidden="1">Sheet1!$AO$90,Sheet1!$AM$91,Sheet1!$AO$91,Sheet1!$AM$92,Sheet1!$AO$92,Sheet1!$AM$93,Sheet1!$AO$93,Sheet1!$AM$94,Sheet1!$AO$94,Sheet1!$K$95,Sheet1!$M$95,Sheet1!$O$95,Sheet1!$Q$95,Sheet1!$S$95,Sheet1!$U$95,Sheet1!$W$95</definedName>
    <definedName name="QB_FORMULA_2" localSheetId="1" hidden="1">Sheet1!$AO$17,Sheet1!$AM$18,Sheet1!$AO$18,Sheet1!$AM$19,Sheet1!$AO$19,Sheet1!$AM$20,Sheet1!$AO$20,Sheet1!$AM$21,Sheet1!$AO$21,Sheet1!$K$22,Sheet1!$M$22,Sheet1!$O$22,Sheet1!$Q$22,Sheet1!$S$22,Sheet1!$W$22,Sheet1!$Y$22</definedName>
    <definedName name="QB_FORMULA_20" localSheetId="1" hidden="1">Sheet1!$Y$95,Sheet1!$AA$95,Sheet1!$AC$95,Sheet1!$AE$95,Sheet1!$AG$95,Sheet1!$AI$95,Sheet1!$AK$95,Sheet1!$AM$95,Sheet1!$AO$95,Sheet1!$AM$97,Sheet1!$AO$97,Sheet1!$AM$98,Sheet1!$AO$98,Sheet1!$AM$99,Sheet1!$AO$99,Sheet1!$AM$100</definedName>
    <definedName name="QB_FORMULA_21" localSheetId="1" hidden="1">Sheet1!$AO$100,Sheet1!$AM$101,Sheet1!$AO$101,Sheet1!$AM$102,Sheet1!$AO$102,Sheet1!$AM$103,Sheet1!$AO$103,Sheet1!$AM$104,Sheet1!$AO$104,Sheet1!$AM$105,Sheet1!$AO$105,Sheet1!$AM$106,Sheet1!$AO$106,Sheet1!$AM$107,Sheet1!$AO$107,Sheet1!$AM$108</definedName>
    <definedName name="QB_FORMULA_22" localSheetId="1" hidden="1">Sheet1!$AO$108,Sheet1!$AM$109,Sheet1!$AO$109,Sheet1!$AM$110,Sheet1!$AO$110,Sheet1!$AM$111,Sheet1!$AO$111,Sheet1!$AM$112,Sheet1!$AO$112,Sheet1!$AM$113,Sheet1!$AO$113,Sheet1!$AM$114,Sheet1!$AO$114,Sheet1!$AM$115,Sheet1!$AO$115,Sheet1!$AM$116</definedName>
    <definedName name="QB_FORMULA_23" localSheetId="1" hidden="1">Sheet1!$AO$116,Sheet1!$AM$117,Sheet1!$AO$117,Sheet1!$AM$118,Sheet1!$AO$118,Sheet1!$AM$119,Sheet1!$AO$119,Sheet1!$AM$120,Sheet1!$AO$120,Sheet1!$AM$121,Sheet1!$AO$121,Sheet1!$AM$122,Sheet1!$AO$122,Sheet1!$AM$123,Sheet1!$AO$123,Sheet1!$AM$124</definedName>
    <definedName name="QB_FORMULA_24" localSheetId="1" hidden="1">Sheet1!$AO$124,Sheet1!$AM$125,Sheet1!$AO$125,Sheet1!$AM$126,Sheet1!$AO$126,Sheet1!$AM$127,Sheet1!$AO$127,Sheet1!$AM$128,Sheet1!$AO$128,Sheet1!$AM$129,Sheet1!$AO$129,Sheet1!$AM$130,Sheet1!$AO$130,Sheet1!$AM$131,Sheet1!$AO$131,Sheet1!$AM$132</definedName>
    <definedName name="QB_FORMULA_25" localSheetId="1" hidden="1">Sheet1!$AO$132,Sheet1!$AM$133,Sheet1!$AO$133,Sheet1!$AM$134,Sheet1!$AO$134,Sheet1!$AM$135,Sheet1!$AO$135,Sheet1!$AM$136,Sheet1!$AO$136,Sheet1!$AM$137,Sheet1!$AO$137,Sheet1!$AM$138,Sheet1!$AO$138,Sheet1!$AM$139,Sheet1!$AO$139,Sheet1!$AM$140</definedName>
    <definedName name="QB_FORMULA_26" localSheetId="1" hidden="1">Sheet1!$AO$140,Sheet1!$AM$141,Sheet1!$AO$141,Sheet1!$AM$142,Sheet1!$AO$142,Sheet1!$AM$143,Sheet1!$AO$143,Sheet1!$AM$144,Sheet1!$AO$144,Sheet1!$AM$145,Sheet1!$AO$145,Sheet1!$K$146,Sheet1!$M$146,Sheet1!$O$146,Sheet1!$Q$146,Sheet1!$S$146</definedName>
    <definedName name="QB_FORMULA_27" localSheetId="1" hidden="1">Sheet1!$U$146,Sheet1!$W$146,Sheet1!$Y$146,Sheet1!$AA$146,Sheet1!$AC$146,Sheet1!$AE$146,Sheet1!$AG$146,Sheet1!$AI$146,Sheet1!$AK$146,Sheet1!$AM$146,Sheet1!$AO$146,Sheet1!$K$147,Sheet1!$M$147,Sheet1!$O$147,Sheet1!$Q$147,Sheet1!$S$147</definedName>
    <definedName name="QB_FORMULA_28" localSheetId="1" hidden="1">Sheet1!$U$147,Sheet1!$W$147,Sheet1!$Y$147,Sheet1!$AA$147,Sheet1!$AC$147,Sheet1!$AE$147,Sheet1!$AG$147,Sheet1!$AI$147,Sheet1!$AK$147,Sheet1!$AM$147,Sheet1!$AO$147,Sheet1!$K$148,Sheet1!$M$148,Sheet1!$O$148,Sheet1!$Q$148,Sheet1!$S$148</definedName>
    <definedName name="QB_FORMULA_29" localSheetId="1" hidden="1">Sheet1!$U$148,Sheet1!$W$148,Sheet1!$Y$148,Sheet1!$AA$148,Sheet1!$AC$148,Sheet1!$AE$148,Sheet1!$AG$148,Sheet1!$AI$148,Sheet1!$AK$148,Sheet1!$AM$148,Sheet1!$AO$148,Sheet1!$AM$150,Sheet1!$AO$150,Sheet1!$AM$151,Sheet1!$AO$151,Sheet1!$AM$152</definedName>
    <definedName name="QB_FORMULA_3" localSheetId="1" hidden="1">Sheet1!$AA$22,Sheet1!$AE$22,Sheet1!$AI$22,Sheet1!$AK$22,Sheet1!$AM$22,Sheet1!$AO$22,Sheet1!$AM$24,Sheet1!$AO$24,Sheet1!$AM$25,Sheet1!$AO$25,Sheet1!$AM$26,Sheet1!$AO$26,Sheet1!$AM$27,Sheet1!$AO$27,Sheet1!$K$28,Sheet1!$M$28</definedName>
    <definedName name="QB_FORMULA_30" localSheetId="1" hidden="1">Sheet1!$AO$152,Sheet1!$AM$153,Sheet1!$AO$153,Sheet1!$K$154,Sheet1!$M$154,Sheet1!$O$154,Sheet1!$Q$154,Sheet1!$S$154,Sheet1!$U$154,Sheet1!$W$154,Sheet1!$AA$154,Sheet1!$AE$154,Sheet1!$AI$154,Sheet1!$AK$154,Sheet1!$AM$154,Sheet1!$AO$154</definedName>
    <definedName name="QB_FORMULA_31" localSheetId="1" hidden="1">Sheet1!$AM$156,Sheet1!$AO$156,Sheet1!$AM$157,Sheet1!$AO$157,Sheet1!$AM$158,Sheet1!$AO$158,Sheet1!$AM$159,Sheet1!$AO$159,Sheet1!$AM$160,Sheet1!$AO$160,Sheet1!$AM$161,Sheet1!$AO$161,Sheet1!$AM$162,Sheet1!$AO$162,Sheet1!$AM$163,Sheet1!$AO$163</definedName>
    <definedName name="QB_FORMULA_32" localSheetId="1" hidden="1">Sheet1!$AM$164,Sheet1!$AO$164,Sheet1!$AM$165,Sheet1!$AO$165,Sheet1!$AM$166,Sheet1!$AO$166,Sheet1!$AM$167,Sheet1!$AO$167,Sheet1!$AM$168,Sheet1!$AO$168,Sheet1!$AM$169,Sheet1!$AO$169,Sheet1!$AM$170,Sheet1!$AO$170,Sheet1!$AM$171,Sheet1!$AO$171</definedName>
    <definedName name="QB_FORMULA_33" localSheetId="1" hidden="1">Sheet1!$AM$172,Sheet1!$AO$172,Sheet1!$K$173,Sheet1!$M$173,Sheet1!$O$173,Sheet1!$Q$173,Sheet1!$S$173,Sheet1!$U$173,Sheet1!$W$173,Sheet1!$Y$173,Sheet1!$AA$173,Sheet1!$AC$173,Sheet1!$AE$173,Sheet1!$AG$173,Sheet1!$AI$173,Sheet1!$AK$173</definedName>
    <definedName name="QB_FORMULA_34" localSheetId="1" hidden="1">Sheet1!$AM$173,Sheet1!$AO$173,Sheet1!$K$174,Sheet1!$M$174,Sheet1!$O$174,Sheet1!$Q$174,Sheet1!$S$174,Sheet1!$U$174,Sheet1!$W$174,Sheet1!$Y$174,Sheet1!$AA$174,Sheet1!$AC$174,Sheet1!$AE$174,Sheet1!$AG$174,Sheet1!$AI$174,Sheet1!$AK$174</definedName>
    <definedName name="QB_FORMULA_35" localSheetId="1" hidden="1">Sheet1!$AM$174,Sheet1!$AO$174,Sheet1!$K$175,Sheet1!$M$175,Sheet1!$O$175,Sheet1!$Q$175,Sheet1!$S$175,Sheet1!$U$175,Sheet1!$W$175,Sheet1!$Y$175,Sheet1!$AA$175,Sheet1!$AC$175,Sheet1!$AE$175,Sheet1!$AG$175,Sheet1!$AI$175,Sheet1!$AK$175</definedName>
    <definedName name="QB_FORMULA_36" localSheetId="1" hidden="1">Sheet1!$AM$175,Sheet1!$AO$175,Sheet1!$K$176,Sheet1!$M$176,Sheet1!$O$176,Sheet1!$Q$176,Sheet1!$S$176,Sheet1!$U$176,Sheet1!$W$176,Sheet1!$Y$176,Sheet1!$AA$176,Sheet1!$AC$176,Sheet1!$AE$176,Sheet1!$AG$176,Sheet1!$AI$176,Sheet1!$AK$176</definedName>
    <definedName name="QB_FORMULA_37" localSheetId="1" hidden="1">Sheet1!$AM$176,Sheet1!$AO$176</definedName>
    <definedName name="QB_FORMULA_4" localSheetId="1" hidden="1">Sheet1!$O$28,Sheet1!$Q$28,Sheet1!$S$28,Sheet1!$U$28,Sheet1!$W$28,Sheet1!$Y$28,Sheet1!$AA$28,Sheet1!$AC$28,Sheet1!$AE$28,Sheet1!$AG$28,Sheet1!$AI$28,Sheet1!$AK$28,Sheet1!$AM$28,Sheet1!$AO$28,Sheet1!$AM$31,Sheet1!$AO$31</definedName>
    <definedName name="QB_FORMULA_5" localSheetId="1" hidden="1">Sheet1!$AM$32,Sheet1!$AO$32,Sheet1!$AM$33,Sheet1!$AO$33,Sheet1!$AM$34,Sheet1!$AO$34,Sheet1!$K$35,Sheet1!$O$35,Sheet1!$Q$35,Sheet1!$S$35,Sheet1!$W$35,Sheet1!$AA$35,Sheet1!$AC$35,Sheet1!$AE$35,Sheet1!$AG$35,Sheet1!$AI$35</definedName>
    <definedName name="QB_FORMULA_6" localSheetId="1" hidden="1">Sheet1!$AK$35,Sheet1!$AM$35,Sheet1!$AO$35,Sheet1!$AM$36,Sheet1!$AO$36,Sheet1!$AM$38,Sheet1!$AO$38,Sheet1!$AM$39,Sheet1!$AO$39,Sheet1!$AM$40,Sheet1!$AO$40,Sheet1!$K$41,Sheet1!$O$41,Sheet1!$Q$41,Sheet1!$S$41,Sheet1!$W$41</definedName>
    <definedName name="QB_FORMULA_7" localSheetId="1" hidden="1">Sheet1!$AA$41,Sheet1!$AC$41,Sheet1!$AE$41,Sheet1!$AG$41,Sheet1!$AI$41,Sheet1!$AK$41,Sheet1!$AM$41,Sheet1!$AO$41,Sheet1!$K$42,Sheet1!$M$42,Sheet1!$O$42,Sheet1!$Q$42,Sheet1!$S$42,Sheet1!$W$42,Sheet1!$AA$42,Sheet1!$AC$42</definedName>
    <definedName name="QB_FORMULA_8" localSheetId="1" hidden="1">Sheet1!$AE$42,Sheet1!$AG$42,Sheet1!$AI$42,Sheet1!$AK$42,Sheet1!$AM$42,Sheet1!$AO$42,Sheet1!$K$43,Sheet1!$M$43,Sheet1!$O$43,Sheet1!$Q$43,Sheet1!$S$43,Sheet1!$U$43,Sheet1!$W$43,Sheet1!$Y$43,Sheet1!$AA$43,Sheet1!$AC$43</definedName>
    <definedName name="QB_FORMULA_9" localSheetId="1" hidden="1">Sheet1!$AE$43,Sheet1!$AG$43,Sheet1!$AI$43,Sheet1!$AK$43,Sheet1!$AM$43,Sheet1!$AO$43,Sheet1!$AM$45,Sheet1!$AO$45,Sheet1!$AM$46,Sheet1!$AO$46,Sheet1!$AM$47,Sheet1!$AO$47,Sheet1!$AM$48,Sheet1!$AO$48,Sheet1!$K$49,Sheet1!$M$49</definedName>
    <definedName name="QB_ROW_100270" localSheetId="1" hidden="1">Sheet1!$F$91</definedName>
    <definedName name="QB_ROW_101270" localSheetId="1" hidden="1">Sheet1!$F$88</definedName>
    <definedName name="QB_ROW_102270" localSheetId="1" hidden="1">Sheet1!$F$33</definedName>
    <definedName name="QB_ROW_103270" localSheetId="1" hidden="1">Sheet1!$F$31</definedName>
    <definedName name="QB_ROW_1060" localSheetId="1" hidden="1">Sheet1!$E$96</definedName>
    <definedName name="QB_ROW_108270" localSheetId="1" hidden="1">Sheet1!$F$102</definedName>
    <definedName name="QB_ROW_112270" localSheetId="1" hidden="1">Sheet1!$F$92</definedName>
    <definedName name="QB_ROW_113370" localSheetId="1" hidden="1">Sheet1!$F$114</definedName>
    <definedName name="QB_ROW_114250" localSheetId="1" hidden="1">Sheet1!$D$11</definedName>
    <definedName name="QB_ROW_120270" localSheetId="1" hidden="1">Sheet1!$F$82</definedName>
    <definedName name="QB_ROW_124270" localSheetId="1" hidden="1">Sheet1!$F$120</definedName>
    <definedName name="QB_ROW_132270" localSheetId="1" hidden="1">Sheet1!$F$122</definedName>
    <definedName name="QB_ROW_133270" localSheetId="1" hidden="1">Sheet1!$F$121</definedName>
    <definedName name="QB_ROW_1360" localSheetId="1" hidden="1">Sheet1!$E$146</definedName>
    <definedName name="QB_ROW_136270" localSheetId="1" hidden="1">Sheet1!$F$112</definedName>
    <definedName name="QB_ROW_137270" localSheetId="1" hidden="1">Sheet1!$F$111</definedName>
    <definedName name="QB_ROW_138270" localSheetId="1" hidden="1">Sheet1!$F$105</definedName>
    <definedName name="QB_ROW_139270" localSheetId="1" hidden="1">Sheet1!$F$90</definedName>
    <definedName name="QB_ROW_140270" localSheetId="1" hidden="1">Sheet1!$F$85</definedName>
    <definedName name="QB_ROW_141270" localSheetId="1" hidden="1">Sheet1!$F$83</definedName>
    <definedName name="QB_ROW_142270" localSheetId="1" hidden="1">Sheet1!$F$77</definedName>
    <definedName name="QB_ROW_145270" localSheetId="1" hidden="1">Sheet1!$F$66</definedName>
    <definedName name="QB_ROW_146270" localSheetId="1" hidden="1">Sheet1!$F$65</definedName>
    <definedName name="QB_ROW_148270" localSheetId="1" hidden="1">Sheet1!$F$62</definedName>
    <definedName name="QB_ROW_149270" localSheetId="1" hidden="1">Sheet1!$F$61</definedName>
    <definedName name="QB_ROW_151360" localSheetId="1" hidden="1">Sheet1!$E$18</definedName>
    <definedName name="QB_ROW_153270" localSheetId="1" hidden="1">Sheet1!$F$34</definedName>
    <definedName name="QB_ROW_154270" localSheetId="1" hidden="1">Sheet1!$F$40</definedName>
    <definedName name="QB_ROW_155260" localSheetId="1" hidden="1">Sheet1!$E$24</definedName>
    <definedName name="QB_ROW_162270" localSheetId="1" hidden="1">Sheet1!$F$39</definedName>
    <definedName name="QB_ROW_17250" localSheetId="1" hidden="1">Sheet1!$D$156</definedName>
    <definedName name="QB_ROW_174270" localSheetId="1" hidden="1">Sheet1!$F$124</definedName>
    <definedName name="QB_ROW_175270" localSheetId="1" hidden="1">Sheet1!$F$94</definedName>
    <definedName name="QB_ROW_177270" localSheetId="1" hidden="1">Sheet1!$F$139</definedName>
    <definedName name="QB_ROW_18301" localSheetId="1" hidden="1">Sheet1!#REF!</definedName>
    <definedName name="QB_ROW_186060" localSheetId="1" hidden="1">Sheet1!$E$30</definedName>
    <definedName name="QB_ROW_186360" localSheetId="1" hidden="1">Sheet1!$E$35</definedName>
    <definedName name="QB_ROW_19011" localSheetId="1" hidden="1">Sheet1!#REF!</definedName>
    <definedName name="QB_ROW_19311" localSheetId="1" hidden="1">Sheet1!#REF!</definedName>
    <definedName name="QB_ROW_199370" localSheetId="1" hidden="1">Sheet1!$F$81</definedName>
    <definedName name="QB_ROW_20031" localSheetId="1" hidden="1">Sheet1!$B$4</definedName>
    <definedName name="QB_ROW_202260" localSheetId="1" hidden="1">Sheet1!$E$36</definedName>
    <definedName name="QB_ROW_20331" localSheetId="1" hidden="1">Sheet1!$B$50</definedName>
    <definedName name="QB_ROW_208260" localSheetId="1" hidden="1">Sheet1!$E$15</definedName>
    <definedName name="QB_ROW_21031" localSheetId="1" hidden="1">Sheet1!$B$52</definedName>
    <definedName name="QB_ROW_21331" localSheetId="1" hidden="1">Sheet1!$B$174</definedName>
    <definedName name="QB_ROW_225270" localSheetId="1" hidden="1">Sheet1!$F$67</definedName>
    <definedName name="QB_ROW_227060" localSheetId="1" hidden="1">Sheet1!$E$55</definedName>
    <definedName name="QB_ROW_227360" localSheetId="1" hidden="1">Sheet1!$E$75</definedName>
    <definedName name="QB_ROW_2280" localSheetId="1" hidden="1">Sheet1!$G$57</definedName>
    <definedName name="QB_ROW_229270" localSheetId="1" hidden="1">Sheet1!$F$123</definedName>
    <definedName name="QB_ROW_236260" localSheetId="1" hidden="1">Sheet1!$E$27</definedName>
    <definedName name="QB_ROW_238270" localSheetId="1" hidden="1">Sheet1!$F$78</definedName>
    <definedName name="QB_ROW_239040" localSheetId="1" hidden="1">Sheet1!$C$5</definedName>
    <definedName name="QB_ROW_239340" localSheetId="1" hidden="1">Sheet1!$C$12</definedName>
    <definedName name="QB_ROW_241270" localSheetId="1" hidden="1">Sheet1!$F$68</definedName>
    <definedName name="QB_ROW_247270" localSheetId="1" hidden="1">Sheet1!$F$69</definedName>
    <definedName name="QB_ROW_249270" localSheetId="1" hidden="1">Sheet1!$F$118</definedName>
    <definedName name="QB_ROW_250050" localSheetId="1" hidden="1">Sheet1!$D$14</definedName>
    <definedName name="QB_ROW_250350" localSheetId="1" hidden="1">Sheet1!$D$22</definedName>
    <definedName name="QB_ROW_252270" localSheetId="1" hidden="1">Sheet1!$F$32</definedName>
    <definedName name="QB_ROW_261050" localSheetId="1" hidden="1">Sheet1!$D$23</definedName>
    <definedName name="QB_ROW_261350" localSheetId="1" hidden="1">Sheet1!$D$28</definedName>
    <definedName name="QB_ROW_262050" localSheetId="1" hidden="1">Sheet1!$D$54</definedName>
    <definedName name="QB_ROW_262350" localSheetId="1" hidden="1">Sheet1!$D$147</definedName>
    <definedName name="QB_ROW_268060" localSheetId="1" hidden="1">Sheet1!$E$80</definedName>
    <definedName name="QB_ROW_268360" localSheetId="1" hidden="1">Sheet1!$E$95</definedName>
    <definedName name="QB_ROW_272280" localSheetId="1" hidden="1">Sheet1!$G$58</definedName>
    <definedName name="QB_ROW_273040" localSheetId="1" hidden="1">Sheet1!$C$13</definedName>
    <definedName name="QB_ROW_273340" localSheetId="1" hidden="1">Sheet1!$C$43</definedName>
    <definedName name="QB_ROW_275270" localSheetId="1" hidden="1">Sheet1!$F$64</definedName>
    <definedName name="QB_ROW_282260" localSheetId="1" hidden="1">Sheet1!$E$26</definedName>
    <definedName name="QB_ROW_284270" localSheetId="1" hidden="1">Sheet1!$F$98</definedName>
    <definedName name="QB_ROW_285040" localSheetId="1" hidden="1">Sheet1!$C$155</definedName>
    <definedName name="QB_ROW_285340" localSheetId="1" hidden="1">Sheet1!$C$173</definedName>
    <definedName name="QB_ROW_288060" localSheetId="1" hidden="1">Sheet1!$E$76</definedName>
    <definedName name="QB_ROW_288360" localSheetId="1" hidden="1">Sheet1!$E$79</definedName>
    <definedName name="QB_ROW_293270" localSheetId="1" hidden="1">Sheet1!$F$97</definedName>
    <definedName name="QB_ROW_299270" localSheetId="1" hidden="1">Sheet1!$F$89</definedName>
    <definedName name="QB_ROW_300270" localSheetId="1" hidden="1">Sheet1!$F$119</definedName>
    <definedName name="QB_ROW_306270" localSheetId="1" hidden="1">Sheet1!$F$101</definedName>
    <definedName name="QB_ROW_36270" localSheetId="1" hidden="1">Sheet1!$F$70</definedName>
    <definedName name="QB_ROW_393270" localSheetId="1" hidden="1">Sheet1!$F$140</definedName>
    <definedName name="QB_ROW_435040" localSheetId="1" hidden="1">Sheet1!$C$53</definedName>
    <definedName name="QB_ROW_435340" localSheetId="1" hidden="1">Sheet1!$C$148</definedName>
    <definedName name="QB_ROW_440270" localSheetId="1" hidden="1">Sheet1!$F$71</definedName>
    <definedName name="QB_ROW_468250" localSheetId="1" hidden="1">Sheet1!$D$6</definedName>
    <definedName name="QB_ROW_518270" localSheetId="1" hidden="1">Sheet1!$F$63</definedName>
    <definedName name="QB_ROW_546270" localSheetId="1" hidden="1">Sheet1!$F$141</definedName>
    <definedName name="QB_ROW_58050" localSheetId="1" hidden="1">Sheet1!$D$29</definedName>
    <definedName name="QB_ROW_582270" localSheetId="1" hidden="1">Sheet1!$F$142</definedName>
    <definedName name="QB_ROW_58350" localSheetId="1" hidden="1">Sheet1!$D$42</definedName>
    <definedName name="QB_ROW_590270" localSheetId="1" hidden="1">Sheet1!$F$126</definedName>
    <definedName name="QB_ROW_59060" localSheetId="1" hidden="1">Sheet1!$E$37</definedName>
    <definedName name="QB_ROW_591270" localSheetId="1" hidden="1">Sheet1!$F$127</definedName>
    <definedName name="QB_ROW_592270" localSheetId="1" hidden="1">Sheet1!$F$128</definedName>
    <definedName name="QB_ROW_593270" localSheetId="1" hidden="1">Sheet1!$F$129</definedName>
    <definedName name="QB_ROW_59360" localSheetId="1" hidden="1">Sheet1!$E$41</definedName>
    <definedName name="QB_ROW_594270" localSheetId="1" hidden="1">Sheet1!$F$130</definedName>
    <definedName name="QB_ROW_595270" localSheetId="1" hidden="1">Sheet1!$F$131</definedName>
    <definedName name="QB_ROW_597270" localSheetId="1" hidden="1">Sheet1!$F$99</definedName>
    <definedName name="QB_ROW_598270" localSheetId="1" hidden="1">Sheet1!$F$72</definedName>
    <definedName name="QB_ROW_615270" localSheetId="1" hidden="1">Sheet1!$F$133</definedName>
    <definedName name="QB_ROW_616270" localSheetId="1" hidden="1">Sheet1!$F$132</definedName>
    <definedName name="QB_ROW_625040" localSheetId="1" hidden="1">Sheet1!$C$44</definedName>
    <definedName name="QB_ROW_625340" localSheetId="1" hidden="1">Sheet1!$C$49</definedName>
    <definedName name="QB_ROW_628040" localSheetId="1" hidden="1">Sheet1!$C$149</definedName>
    <definedName name="QB_ROW_628340" localSheetId="1" hidden="1">Sheet1!$C$154</definedName>
    <definedName name="QB_ROW_63070" localSheetId="1" hidden="1">Sheet1!$F$56</definedName>
    <definedName name="QB_ROW_63280" localSheetId="1" hidden="1">Sheet1!$G$59</definedName>
    <definedName name="QB_ROW_63370" localSheetId="1" hidden="1">Sheet1!$F$60</definedName>
    <definedName name="QB_ROW_64360" localSheetId="1" hidden="1">Sheet1!$E$19</definedName>
    <definedName name="QB_ROW_649250" localSheetId="1" hidden="1">Sheet1!$D$45</definedName>
    <definedName name="QB_ROW_650250" localSheetId="1" hidden="1">Sheet1!$D$150</definedName>
    <definedName name="QB_ROW_656270" localSheetId="1" hidden="1">Sheet1!$F$100</definedName>
    <definedName name="QB_ROW_663250" localSheetId="1" hidden="1">Sheet1!$D$157</definedName>
    <definedName name="QB_ROW_664250" localSheetId="1" hidden="1">Sheet1!$D$158</definedName>
    <definedName name="QB_ROW_682250" localSheetId="1" hidden="1">Sheet1!$D$159</definedName>
    <definedName name="QB_ROW_68260" localSheetId="1" hidden="1">Sheet1!$E$16</definedName>
    <definedName name="QB_ROW_69260" localSheetId="1" hidden="1">Sheet1!$E$17</definedName>
    <definedName name="QB_ROW_694270" localSheetId="1" hidden="1">Sheet1!$F$143</definedName>
    <definedName name="QB_ROW_695270" localSheetId="1" hidden="1">Sheet1!$F$144</definedName>
    <definedName name="QB_ROW_70260" localSheetId="1" hidden="1">Sheet1!$E$25</definedName>
    <definedName name="QB_ROW_714270" localSheetId="1" hidden="1">Sheet1!$F$73</definedName>
    <definedName name="QB_ROW_715270" localSheetId="1" hidden="1">Sheet1!$F$74</definedName>
    <definedName name="QB_ROW_716250" localSheetId="1" hidden="1">Sheet1!$D$46</definedName>
    <definedName name="QB_ROW_717250" localSheetId="1" hidden="1">Sheet1!$D$151</definedName>
    <definedName name="QB_ROW_718270" localSheetId="1" hidden="1">Sheet1!$F$145</definedName>
    <definedName name="QB_ROW_720260" localSheetId="1" hidden="1">Sheet1!$E$20</definedName>
    <definedName name="QB_ROW_721270" localSheetId="1" hidden="1">Sheet1!$F$103</definedName>
    <definedName name="QB_ROW_722270" localSheetId="1" hidden="1">Sheet1!$F$113</definedName>
    <definedName name="QB_ROW_72260" localSheetId="1" hidden="1">Sheet1!$E$21</definedName>
    <definedName name="QB_ROW_723270" localSheetId="1" hidden="1">Sheet1!$F$117</definedName>
    <definedName name="QB_ROW_724270" localSheetId="1" hidden="1">Sheet1!$F$134</definedName>
    <definedName name="QB_ROW_725270" localSheetId="1" hidden="1">Sheet1!$F$135</definedName>
    <definedName name="QB_ROW_726270" localSheetId="1" hidden="1">Sheet1!$F$136</definedName>
    <definedName name="QB_ROW_727270" localSheetId="1" hidden="1">Sheet1!$F$137</definedName>
    <definedName name="QB_ROW_728270" localSheetId="1" hidden="1">Sheet1!$F$138</definedName>
    <definedName name="QB_ROW_729250" localSheetId="1" hidden="1">Sheet1!$D$160</definedName>
    <definedName name="QB_ROW_730250" localSheetId="1" hidden="1">Sheet1!$D$161</definedName>
    <definedName name="QB_ROW_731250" localSheetId="1" hidden="1">Sheet1!$D$162</definedName>
    <definedName name="QB_ROW_732250" localSheetId="1" hidden="1">Sheet1!$D$163</definedName>
    <definedName name="QB_ROW_73250" localSheetId="1" hidden="1">Sheet1!$D$7</definedName>
    <definedName name="QB_ROW_733250" localSheetId="1" hidden="1">Sheet1!$D$164</definedName>
    <definedName name="QB_ROW_734250" localSheetId="1" hidden="1">Sheet1!$D$165</definedName>
    <definedName name="QB_ROW_735270" localSheetId="1" hidden="1">Sheet1!$F$93</definedName>
    <definedName name="QB_ROW_740250" localSheetId="1" hidden="1">Sheet1!$D$166</definedName>
    <definedName name="QB_ROW_741250" localSheetId="1" hidden="1">Sheet1!$D$47</definedName>
    <definedName name="QB_ROW_742250" localSheetId="1" hidden="1">Sheet1!$D$152</definedName>
    <definedName name="QB_ROW_743250" localSheetId="1" hidden="1">Sheet1!$D$48</definedName>
    <definedName name="QB_ROW_744250" localSheetId="1" hidden="1">Sheet1!$D$153</definedName>
    <definedName name="QB_ROW_745250" localSheetId="1" hidden="1">Sheet1!$D$167</definedName>
    <definedName name="QB_ROW_746250" localSheetId="1" hidden="1">Sheet1!$D$168</definedName>
    <definedName name="QB_ROW_747250" localSheetId="1" hidden="1">Sheet1!$D$169</definedName>
    <definedName name="QB_ROW_748250" localSheetId="1" hidden="1">Sheet1!$D$170</definedName>
    <definedName name="QB_ROW_749250" localSheetId="1" hidden="1">Sheet1!$D$171</definedName>
    <definedName name="QB_ROW_750250" localSheetId="1" hidden="1">Sheet1!$D$8</definedName>
    <definedName name="QB_ROW_751250" localSheetId="1" hidden="1">Sheet1!$D$172</definedName>
    <definedName name="QB_ROW_75250" localSheetId="1" hidden="1">Sheet1!$D$9</definedName>
    <definedName name="QB_ROW_76270" localSheetId="1" hidden="1">Sheet1!$F$38</definedName>
    <definedName name="QB_ROW_79250" localSheetId="1" hidden="1">Sheet1!$D$10</definedName>
    <definedName name="QB_ROW_81270" localSheetId="1" hidden="1">Sheet1!$F$115</definedName>
    <definedName name="QB_ROW_82270" localSheetId="1" hidden="1">Sheet1!$F$109</definedName>
    <definedName name="QB_ROW_86270" localSheetId="1" hidden="1">Sheet1!$F$125</definedName>
    <definedName name="QB_ROW_86321" localSheetId="1" hidden="1">Sheet1!$A$51</definedName>
    <definedName name="QB_ROW_90270" localSheetId="1" hidden="1">Sheet1!$F$84</definedName>
    <definedName name="QB_ROW_91270" localSheetId="1" hidden="1">Sheet1!$F$116</definedName>
    <definedName name="QB_ROW_93270" localSheetId="1" hidden="1">Sheet1!$F$110</definedName>
    <definedName name="QB_ROW_94270" localSheetId="1" hidden="1">Sheet1!$F$108</definedName>
    <definedName name="QB_ROW_95270" localSheetId="1" hidden="1">Sheet1!$F$107</definedName>
    <definedName name="QB_ROW_96270" localSheetId="1" hidden="1">Sheet1!$F$104</definedName>
    <definedName name="QB_ROW_97270" localSheetId="1" hidden="1">Sheet1!$F$87</definedName>
    <definedName name="QB_ROW_98270" localSheetId="1" hidden="1">Sheet1!$F$86</definedName>
    <definedName name="QB_ROW_99270" localSheetId="1" hidden="1">Sheet1!$F$106</definedName>
    <definedName name="QBCANSUPPORTUPDATE" localSheetId="1">TRUE</definedName>
    <definedName name="QBCOMPANYFILENAME" localSheetId="1">"C:\Users\FINANCE\Documents\Qbooks\RID2011-12QB14-1.QBW"</definedName>
    <definedName name="QBENDDATE" localSheetId="1">20210630</definedName>
    <definedName name="QBHEADERSONSCREEN" localSheetId="1">FALSE</definedName>
    <definedName name="QBMETADATASIZE" localSheetId="1">6571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19</definedName>
    <definedName name="QBREPORTCOMPANYID" localSheetId="1">"0fa055395a644bcfa3fb619bdb2bc5d8"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9</definedName>
    <definedName name="QBSTARTDATE" localSheetId="1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72" i="1" l="1"/>
  <c r="AP171" i="1"/>
  <c r="AP170" i="1"/>
  <c r="AP169" i="1"/>
  <c r="AP168" i="1"/>
  <c r="AP167" i="1"/>
  <c r="AP153" i="1"/>
  <c r="AP152" i="1"/>
  <c r="AP151" i="1"/>
  <c r="AP150" i="1"/>
  <c r="AP149" i="1"/>
  <c r="AP127" i="1"/>
  <c r="AP125" i="1"/>
  <c r="AK173" i="1"/>
  <c r="AI173" i="1"/>
  <c r="AG173" i="1"/>
  <c r="AE173" i="1"/>
  <c r="AC173" i="1"/>
  <c r="AA173" i="1"/>
  <c r="U173" i="1"/>
  <c r="S173" i="1"/>
  <c r="Q173" i="1"/>
  <c r="O173" i="1"/>
  <c r="M173" i="1"/>
  <c r="K173" i="1"/>
  <c r="AO166" i="1"/>
  <c r="AM166" i="1"/>
  <c r="AO165" i="1"/>
  <c r="AP165" i="1" s="1"/>
  <c r="AO164" i="1"/>
  <c r="AM164" i="1"/>
  <c r="AO163" i="1"/>
  <c r="AM163" i="1"/>
  <c r="AO162" i="1"/>
  <c r="AM162" i="1"/>
  <c r="AO161" i="1"/>
  <c r="AM161" i="1"/>
  <c r="AO160" i="1"/>
  <c r="AP160" i="1" s="1"/>
  <c r="AM159" i="1"/>
  <c r="AO158" i="1"/>
  <c r="AM158" i="1"/>
  <c r="AO157" i="1"/>
  <c r="AM157" i="1"/>
  <c r="AO156" i="1"/>
  <c r="AM156" i="1"/>
  <c r="AK154" i="1"/>
  <c r="AI154" i="1"/>
  <c r="AK146" i="1"/>
  <c r="AI146" i="1"/>
  <c r="AG146" i="1"/>
  <c r="AE146" i="1"/>
  <c r="AC146" i="1"/>
  <c r="AA146" i="1"/>
  <c r="Y146" i="1"/>
  <c r="W146" i="1"/>
  <c r="U146" i="1"/>
  <c r="S146" i="1"/>
  <c r="Q146" i="1"/>
  <c r="O146" i="1"/>
  <c r="M146" i="1"/>
  <c r="K146" i="1"/>
  <c r="AO145" i="1"/>
  <c r="AM145" i="1"/>
  <c r="AO144" i="1"/>
  <c r="AM144" i="1"/>
  <c r="AO143" i="1"/>
  <c r="AM143" i="1"/>
  <c r="AO142" i="1"/>
  <c r="AM142" i="1"/>
  <c r="AO141" i="1"/>
  <c r="AM141" i="1"/>
  <c r="AO140" i="1"/>
  <c r="AM140" i="1"/>
  <c r="AO139" i="1"/>
  <c r="AM139" i="1"/>
  <c r="AO138" i="1"/>
  <c r="AM138" i="1"/>
  <c r="AO137" i="1"/>
  <c r="AM137" i="1"/>
  <c r="AO136" i="1"/>
  <c r="AM136" i="1"/>
  <c r="AO135" i="1"/>
  <c r="AM135" i="1"/>
  <c r="AO134" i="1"/>
  <c r="AM134" i="1"/>
  <c r="AO133" i="1"/>
  <c r="AM133" i="1"/>
  <c r="AO132" i="1"/>
  <c r="AM132" i="1"/>
  <c r="AO131" i="1"/>
  <c r="AM131" i="1"/>
  <c r="AO130" i="1"/>
  <c r="AM130" i="1"/>
  <c r="AO129" i="1"/>
  <c r="AM129" i="1"/>
  <c r="AO128" i="1"/>
  <c r="AM128" i="1"/>
  <c r="AO126" i="1"/>
  <c r="AM126" i="1"/>
  <c r="AO124" i="1"/>
  <c r="AM124" i="1"/>
  <c r="AO123" i="1"/>
  <c r="AM123" i="1"/>
  <c r="AO122" i="1"/>
  <c r="AM122" i="1"/>
  <c r="AO121" i="1"/>
  <c r="AM121" i="1"/>
  <c r="AO120" i="1"/>
  <c r="AM120" i="1"/>
  <c r="AO119" i="1"/>
  <c r="AM119" i="1"/>
  <c r="AO118" i="1"/>
  <c r="AM118" i="1"/>
  <c r="AO117" i="1"/>
  <c r="AM117" i="1"/>
  <c r="AO116" i="1"/>
  <c r="AM116" i="1"/>
  <c r="AO115" i="1"/>
  <c r="AM115" i="1"/>
  <c r="AO114" i="1"/>
  <c r="AM114" i="1"/>
  <c r="AO113" i="1"/>
  <c r="AM113" i="1"/>
  <c r="AO112" i="1"/>
  <c r="AM112" i="1"/>
  <c r="AO111" i="1"/>
  <c r="AM111" i="1"/>
  <c r="AO110" i="1"/>
  <c r="AM110" i="1"/>
  <c r="AO109" i="1"/>
  <c r="AM109" i="1"/>
  <c r="AO108" i="1"/>
  <c r="AM108" i="1"/>
  <c r="AO107" i="1"/>
  <c r="AP107" i="1" s="1"/>
  <c r="AO106" i="1"/>
  <c r="AM106" i="1"/>
  <c r="AO105" i="1"/>
  <c r="AM105" i="1"/>
  <c r="AO104" i="1"/>
  <c r="AM104" i="1"/>
  <c r="AO103" i="1"/>
  <c r="AM103" i="1"/>
  <c r="AO102" i="1"/>
  <c r="AM102" i="1"/>
  <c r="AO101" i="1"/>
  <c r="AM101" i="1"/>
  <c r="AO100" i="1"/>
  <c r="AP100" i="1" s="1"/>
  <c r="AO99" i="1"/>
  <c r="AM99" i="1"/>
  <c r="AO98" i="1"/>
  <c r="AM98" i="1"/>
  <c r="AO97" i="1"/>
  <c r="AM97" i="1"/>
  <c r="AK95" i="1"/>
  <c r="AI95" i="1"/>
  <c r="AG95" i="1"/>
  <c r="AE95" i="1"/>
  <c r="AC95" i="1"/>
  <c r="AA95" i="1"/>
  <c r="Y95" i="1"/>
  <c r="W95" i="1"/>
  <c r="U95" i="1"/>
  <c r="S95" i="1"/>
  <c r="Q95" i="1"/>
  <c r="O95" i="1"/>
  <c r="M95" i="1"/>
  <c r="K95" i="1"/>
  <c r="AO94" i="1"/>
  <c r="AM94" i="1"/>
  <c r="AO93" i="1"/>
  <c r="AM93" i="1"/>
  <c r="AO92" i="1"/>
  <c r="AM92" i="1"/>
  <c r="AO91" i="1"/>
  <c r="AM91" i="1"/>
  <c r="AO90" i="1"/>
  <c r="AM90" i="1"/>
  <c r="AO89" i="1"/>
  <c r="AM89" i="1"/>
  <c r="AO88" i="1"/>
  <c r="AM88" i="1"/>
  <c r="AO87" i="1"/>
  <c r="AM87" i="1"/>
  <c r="AO86" i="1"/>
  <c r="AM86" i="1"/>
  <c r="AO85" i="1"/>
  <c r="AM85" i="1"/>
  <c r="AO84" i="1"/>
  <c r="AM84" i="1"/>
  <c r="AP84" i="1" s="1"/>
  <c r="AO83" i="1"/>
  <c r="AM83" i="1"/>
  <c r="AO82" i="1"/>
  <c r="AM82" i="1"/>
  <c r="AO81" i="1"/>
  <c r="AM81" i="1"/>
  <c r="AK79" i="1"/>
  <c r="AI79" i="1"/>
  <c r="M79" i="1"/>
  <c r="K79" i="1"/>
  <c r="AO78" i="1"/>
  <c r="AM78" i="1"/>
  <c r="AO77" i="1"/>
  <c r="AM77" i="1"/>
  <c r="AO74" i="1"/>
  <c r="AM74" i="1"/>
  <c r="AO73" i="1"/>
  <c r="AM73" i="1"/>
  <c r="AO72" i="1"/>
  <c r="AM72" i="1"/>
  <c r="AO71" i="1"/>
  <c r="AM71" i="1"/>
  <c r="AO70" i="1"/>
  <c r="AM70" i="1"/>
  <c r="AO69" i="1"/>
  <c r="AM69" i="1"/>
  <c r="AO68" i="1"/>
  <c r="AM68" i="1"/>
  <c r="AO67" i="1"/>
  <c r="AM67" i="1"/>
  <c r="AO66" i="1"/>
  <c r="AM66" i="1"/>
  <c r="AO65" i="1"/>
  <c r="AM65" i="1"/>
  <c r="AO64" i="1"/>
  <c r="AM64" i="1"/>
  <c r="AO63" i="1"/>
  <c r="AM63" i="1"/>
  <c r="AO62" i="1"/>
  <c r="AM62" i="1"/>
  <c r="AP62" i="1" s="1"/>
  <c r="AO61" i="1"/>
  <c r="AM61" i="1"/>
  <c r="AK60" i="1"/>
  <c r="AK75" i="1" s="1"/>
  <c r="AI60" i="1"/>
  <c r="AI75" i="1" s="1"/>
  <c r="AG60" i="1"/>
  <c r="AG75" i="1" s="1"/>
  <c r="AE60" i="1"/>
  <c r="AE75" i="1" s="1"/>
  <c r="AC60" i="1"/>
  <c r="AC75" i="1" s="1"/>
  <c r="AA60" i="1"/>
  <c r="AA75" i="1" s="1"/>
  <c r="Y60" i="1"/>
  <c r="Y75" i="1" s="1"/>
  <c r="W60" i="1"/>
  <c r="W75" i="1" s="1"/>
  <c r="U60" i="1"/>
  <c r="U75" i="1" s="1"/>
  <c r="S60" i="1"/>
  <c r="S75" i="1" s="1"/>
  <c r="Q60" i="1"/>
  <c r="Q75" i="1" s="1"/>
  <c r="O60" i="1"/>
  <c r="O75" i="1" s="1"/>
  <c r="M60" i="1"/>
  <c r="M75" i="1" s="1"/>
  <c r="K60" i="1"/>
  <c r="K75" i="1" s="1"/>
  <c r="AO59" i="1"/>
  <c r="AM59" i="1"/>
  <c r="AM58" i="1"/>
  <c r="AM57" i="1"/>
  <c r="AK49" i="1"/>
  <c r="AI49" i="1"/>
  <c r="M42" i="1"/>
  <c r="AK41" i="1"/>
  <c r="AI41" i="1"/>
  <c r="AG41" i="1"/>
  <c r="AE41" i="1"/>
  <c r="AC41" i="1"/>
  <c r="AA41" i="1"/>
  <c r="Q41" i="1"/>
  <c r="O41" i="1"/>
  <c r="AO40" i="1"/>
  <c r="AM40" i="1"/>
  <c r="AO39" i="1"/>
  <c r="AM39" i="1"/>
  <c r="AO38" i="1"/>
  <c r="AM38" i="1"/>
  <c r="AO36" i="1"/>
  <c r="AM36" i="1"/>
  <c r="AK35" i="1"/>
  <c r="AI35" i="1"/>
  <c r="AG35" i="1"/>
  <c r="AE35" i="1"/>
  <c r="AC35" i="1"/>
  <c r="AA35" i="1"/>
  <c r="Q35" i="1"/>
  <c r="O35" i="1"/>
  <c r="AO34" i="1"/>
  <c r="AM34" i="1"/>
  <c r="AO33" i="1"/>
  <c r="AM33" i="1"/>
  <c r="AO32" i="1"/>
  <c r="AM32" i="1"/>
  <c r="AO31" i="1"/>
  <c r="AM31" i="1"/>
  <c r="AK28" i="1"/>
  <c r="AI28" i="1"/>
  <c r="AG28" i="1"/>
  <c r="AE28" i="1"/>
  <c r="AC28" i="1"/>
  <c r="AA28" i="1"/>
  <c r="Y28" i="1"/>
  <c r="U28" i="1"/>
  <c r="U43" i="1" s="1"/>
  <c r="S28" i="1"/>
  <c r="Q28" i="1"/>
  <c r="O28" i="1"/>
  <c r="M28" i="1"/>
  <c r="K28" i="1"/>
  <c r="AO27" i="1"/>
  <c r="AM27" i="1"/>
  <c r="AO26" i="1"/>
  <c r="AM26" i="1"/>
  <c r="AO25" i="1"/>
  <c r="AM25" i="1"/>
  <c r="AO24" i="1"/>
  <c r="AM24" i="1"/>
  <c r="AK22" i="1"/>
  <c r="AI22" i="1"/>
  <c r="Y22" i="1"/>
  <c r="W22" i="1"/>
  <c r="Q22" i="1"/>
  <c r="O22" i="1"/>
  <c r="M22" i="1"/>
  <c r="K22" i="1"/>
  <c r="AO21" i="1"/>
  <c r="AP21" i="1" s="1"/>
  <c r="AO20" i="1"/>
  <c r="AM20" i="1"/>
  <c r="AO19" i="1"/>
  <c r="AM19" i="1"/>
  <c r="AO18" i="1"/>
  <c r="AM18" i="1"/>
  <c r="AO17" i="1"/>
  <c r="AM17" i="1"/>
  <c r="AO16" i="1"/>
  <c r="AM16" i="1"/>
  <c r="AO15" i="1"/>
  <c r="AM15" i="1"/>
  <c r="AK12" i="1"/>
  <c r="AI12" i="1"/>
  <c r="AG12" i="1"/>
  <c r="AE12" i="1"/>
  <c r="AC12" i="1"/>
  <c r="AA12" i="1"/>
  <c r="Q12" i="1"/>
  <c r="O12" i="1"/>
  <c r="M12" i="1"/>
  <c r="K12" i="1"/>
  <c r="AO11" i="1"/>
  <c r="AM11" i="1"/>
  <c r="AO10" i="1"/>
  <c r="AM10" i="1"/>
  <c r="AO9" i="1"/>
  <c r="AM9" i="1"/>
  <c r="AO7" i="1"/>
  <c r="AM7" i="1"/>
  <c r="AO6" i="1"/>
  <c r="AM6" i="1"/>
  <c r="AP101" i="1" l="1"/>
  <c r="AP103" i="1"/>
  <c r="AP105" i="1"/>
  <c r="AP109" i="1"/>
  <c r="AP113" i="1"/>
  <c r="AP117" i="1"/>
  <c r="AP121" i="1"/>
  <c r="AP129" i="1"/>
  <c r="AP102" i="1"/>
  <c r="AP104" i="1"/>
  <c r="AP106" i="1"/>
  <c r="AP166" i="1"/>
  <c r="AP9" i="1"/>
  <c r="AP15" i="1"/>
  <c r="AP19" i="1"/>
  <c r="AP32" i="1"/>
  <c r="AP38" i="1"/>
  <c r="AP40" i="1"/>
  <c r="AP11" i="1"/>
  <c r="AP17" i="1"/>
  <c r="AP34" i="1"/>
  <c r="AP133" i="1"/>
  <c r="AP137" i="1"/>
  <c r="AP141" i="1"/>
  <c r="AP145" i="1"/>
  <c r="AP164" i="1"/>
  <c r="AP26" i="1"/>
  <c r="AP66" i="1"/>
  <c r="AP70" i="1"/>
  <c r="AP74" i="1"/>
  <c r="AP88" i="1"/>
  <c r="AP92" i="1"/>
  <c r="AP97" i="1"/>
  <c r="AP68" i="1"/>
  <c r="AP72" i="1"/>
  <c r="AP78" i="1"/>
  <c r="AP82" i="1"/>
  <c r="AP86" i="1"/>
  <c r="AP90" i="1"/>
  <c r="AP94" i="1"/>
  <c r="AP99" i="1"/>
  <c r="AP108" i="1"/>
  <c r="AP110" i="1"/>
  <c r="AP112" i="1"/>
  <c r="AP114" i="1"/>
  <c r="AP116" i="1"/>
  <c r="AP118" i="1"/>
  <c r="AP120" i="1"/>
  <c r="AP122" i="1"/>
  <c r="AP124" i="1"/>
  <c r="AP128" i="1"/>
  <c r="AP130" i="1"/>
  <c r="AP132" i="1"/>
  <c r="AP134" i="1"/>
  <c r="AP136" i="1"/>
  <c r="AP138" i="1"/>
  <c r="AP140" i="1"/>
  <c r="AP142" i="1"/>
  <c r="AP144" i="1"/>
  <c r="AP156" i="1"/>
  <c r="AP158" i="1"/>
  <c r="AP161" i="1"/>
  <c r="AP163" i="1"/>
  <c r="AP7" i="1"/>
  <c r="AP16" i="1"/>
  <c r="AP18" i="1"/>
  <c r="AP20" i="1"/>
  <c r="AP31" i="1"/>
  <c r="AP33" i="1"/>
  <c r="AP36" i="1"/>
  <c r="AP39" i="1"/>
  <c r="AP24" i="1"/>
  <c r="AP64" i="1"/>
  <c r="AP10" i="1"/>
  <c r="AP25" i="1"/>
  <c r="AP27" i="1"/>
  <c r="AP59" i="1"/>
  <c r="AP61" i="1"/>
  <c r="AP63" i="1"/>
  <c r="AP65" i="1"/>
  <c r="AP67" i="1"/>
  <c r="AP69" i="1"/>
  <c r="AP71" i="1"/>
  <c r="AP73" i="1"/>
  <c r="AP77" i="1"/>
  <c r="AP81" i="1"/>
  <c r="AP83" i="1"/>
  <c r="AP85" i="1"/>
  <c r="AP87" i="1"/>
  <c r="AP89" i="1"/>
  <c r="AP91" i="1"/>
  <c r="AP93" i="1"/>
  <c r="AP98" i="1"/>
  <c r="AP111" i="1"/>
  <c r="AP115" i="1"/>
  <c r="AP119" i="1"/>
  <c r="AP123" i="1"/>
  <c r="AP126" i="1"/>
  <c r="AP131" i="1"/>
  <c r="AP135" i="1"/>
  <c r="AP139" i="1"/>
  <c r="AP143" i="1"/>
  <c r="AP157" i="1"/>
  <c r="AP162" i="1"/>
  <c r="U50" i="1"/>
  <c r="U51" i="1" s="1"/>
  <c r="Q147" i="1"/>
  <c r="Q148" i="1" s="1"/>
  <c r="Q174" i="1" s="1"/>
  <c r="Y147" i="1"/>
  <c r="Y148" i="1" s="1"/>
  <c r="Y174" i="1" s="1"/>
  <c r="AG147" i="1"/>
  <c r="AG148" i="1" s="1"/>
  <c r="AG174" i="1" s="1"/>
  <c r="W43" i="1"/>
  <c r="W50" i="1" s="1"/>
  <c r="W51" i="1" s="1"/>
  <c r="AG42" i="1"/>
  <c r="AG43" i="1" s="1"/>
  <c r="AG50" i="1" s="1"/>
  <c r="AG51" i="1" s="1"/>
  <c r="O42" i="1"/>
  <c r="O43" i="1" s="1"/>
  <c r="O50" i="1" s="1"/>
  <c r="O51" i="1" s="1"/>
  <c r="AI42" i="1"/>
  <c r="AI43" i="1" s="1"/>
  <c r="AI50" i="1" s="1"/>
  <c r="AI51" i="1" s="1"/>
  <c r="S147" i="1"/>
  <c r="S148" i="1" s="1"/>
  <c r="S174" i="1" s="1"/>
  <c r="AA147" i="1"/>
  <c r="AA148" i="1" s="1"/>
  <c r="AA174" i="1" s="1"/>
  <c r="AI147" i="1"/>
  <c r="AI148" i="1" s="1"/>
  <c r="AI174" i="1" s="1"/>
  <c r="S43" i="1"/>
  <c r="S50" i="1" s="1"/>
  <c r="S51" i="1" s="1"/>
  <c r="AE42" i="1"/>
  <c r="AE43" i="1" s="1"/>
  <c r="AE50" i="1" s="1"/>
  <c r="AE51" i="1" s="1"/>
  <c r="AO22" i="1"/>
  <c r="AO28" i="1"/>
  <c r="AO41" i="1"/>
  <c r="AO95" i="1"/>
  <c r="AM146" i="1"/>
  <c r="AO173" i="1"/>
  <c r="AM35" i="1"/>
  <c r="AA42" i="1"/>
  <c r="AA43" i="1" s="1"/>
  <c r="AA50" i="1" s="1"/>
  <c r="AA51" i="1" s="1"/>
  <c r="Y43" i="1"/>
  <c r="Y50" i="1" s="1"/>
  <c r="Y51" i="1" s="1"/>
  <c r="AC147" i="1"/>
  <c r="AC148" i="1" s="1"/>
  <c r="AC174" i="1" s="1"/>
  <c r="U147" i="1"/>
  <c r="U148" i="1" s="1"/>
  <c r="U174" i="1" s="1"/>
  <c r="AK147" i="1"/>
  <c r="AK148" i="1" s="1"/>
  <c r="AK174" i="1" s="1"/>
  <c r="AM12" i="1"/>
  <c r="AO12" i="1"/>
  <c r="Q42" i="1"/>
  <c r="Q43" i="1" s="1"/>
  <c r="Q50" i="1" s="1"/>
  <c r="Q51" i="1" s="1"/>
  <c r="AC42" i="1"/>
  <c r="AC43" i="1" s="1"/>
  <c r="AC50" i="1" s="1"/>
  <c r="AC51" i="1" s="1"/>
  <c r="AK42" i="1"/>
  <c r="AK43" i="1" s="1"/>
  <c r="AK50" i="1" s="1"/>
  <c r="AK51" i="1" s="1"/>
  <c r="AM41" i="1"/>
  <c r="O147" i="1"/>
  <c r="O148" i="1" s="1"/>
  <c r="O174" i="1" s="1"/>
  <c r="W147" i="1"/>
  <c r="W148" i="1" s="1"/>
  <c r="W174" i="1" s="1"/>
  <c r="AE147" i="1"/>
  <c r="AE148" i="1" s="1"/>
  <c r="AE174" i="1" s="1"/>
  <c r="AM79" i="1"/>
  <c r="AO79" i="1"/>
  <c r="AO146" i="1"/>
  <c r="AM173" i="1"/>
  <c r="AM22" i="1"/>
  <c r="AM95" i="1"/>
  <c r="AM75" i="1"/>
  <c r="K147" i="1"/>
  <c r="AO75" i="1"/>
  <c r="M147" i="1"/>
  <c r="M43" i="1"/>
  <c r="AO35" i="1"/>
  <c r="AM28" i="1"/>
  <c r="K42" i="1"/>
  <c r="AM60" i="1"/>
  <c r="AO60" i="1"/>
  <c r="AP60" i="1" l="1"/>
  <c r="AP79" i="1"/>
  <c r="AP146" i="1"/>
  <c r="U175" i="1"/>
  <c r="U176" i="1" s="1"/>
  <c r="AP41" i="1"/>
  <c r="AP75" i="1"/>
  <c r="AP12" i="1"/>
  <c r="AP173" i="1"/>
  <c r="AP28" i="1"/>
  <c r="AP35" i="1"/>
  <c r="AP22" i="1"/>
  <c r="AP95" i="1"/>
  <c r="AC175" i="1"/>
  <c r="AC176" i="1" s="1"/>
  <c r="Q175" i="1"/>
  <c r="Q176" i="1" s="1"/>
  <c r="AE175" i="1"/>
  <c r="AE176" i="1" s="1"/>
  <c r="S175" i="1"/>
  <c r="S176" i="1" s="1"/>
  <c r="AI175" i="1"/>
  <c r="AI176" i="1" s="1"/>
  <c r="AA175" i="1"/>
  <c r="AA176" i="1" s="1"/>
  <c r="W175" i="1"/>
  <c r="W176" i="1" s="1"/>
  <c r="AK175" i="1"/>
  <c r="AK176" i="1" s="1"/>
  <c r="AG175" i="1"/>
  <c r="AG176" i="1" s="1"/>
  <c r="AM42" i="1"/>
  <c r="AO42" i="1"/>
  <c r="Y175" i="1"/>
  <c r="Y176" i="1" s="1"/>
  <c r="AO43" i="1"/>
  <c r="O175" i="1"/>
  <c r="O176" i="1" s="1"/>
  <c r="K43" i="1"/>
  <c r="AM147" i="1"/>
  <c r="K148" i="1"/>
  <c r="AO147" i="1"/>
  <c r="M148" i="1"/>
  <c r="M50" i="1"/>
  <c r="AP147" i="1" l="1"/>
  <c r="AP42" i="1"/>
  <c r="M51" i="1"/>
  <c r="AO50" i="1"/>
  <c r="AO148" i="1"/>
  <c r="M174" i="1"/>
  <c r="AO174" i="1" s="1"/>
  <c r="AM43" i="1"/>
  <c r="AP43" i="1" s="1"/>
  <c r="K50" i="1"/>
  <c r="AM148" i="1"/>
  <c r="K174" i="1"/>
  <c r="AM174" i="1" s="1"/>
  <c r="AP148" i="1" l="1"/>
  <c r="AP174" i="1"/>
  <c r="M175" i="1"/>
  <c r="AO51" i="1"/>
  <c r="K51" i="1"/>
  <c r="AM50" i="1"/>
  <c r="AP50" i="1" s="1"/>
  <c r="K175" i="1" l="1"/>
  <c r="AM51" i="1"/>
  <c r="AP51" i="1" s="1"/>
  <c r="AO175" i="1"/>
  <c r="AP175" i="1" s="1"/>
  <c r="M176" i="1"/>
  <c r="AO176" i="1" s="1"/>
  <c r="K176" i="1" l="1"/>
  <c r="AM176" i="1" s="1"/>
  <c r="AM175" i="1"/>
</calcChain>
</file>

<file path=xl/sharedStrings.xml><?xml version="1.0" encoding="utf-8"?>
<sst xmlns="http://schemas.openxmlformats.org/spreadsheetml/2006/main" count="201" uniqueCount="183">
  <si>
    <t>Admin</t>
  </si>
  <si>
    <t>Electric</t>
  </si>
  <si>
    <t>Fire</t>
  </si>
  <si>
    <t>Parks</t>
  </si>
  <si>
    <t>Sewer</t>
  </si>
  <si>
    <t>Water</t>
  </si>
  <si>
    <t>Total unclassified</t>
  </si>
  <si>
    <t>TOTAL</t>
  </si>
  <si>
    <t>Jul '20 - Jun 21</t>
  </si>
  <si>
    <t>Budget</t>
  </si>
  <si>
    <t>Income</t>
  </si>
  <si>
    <t>01 · Capital Income</t>
  </si>
  <si>
    <t>Operational Surplus Transfer</t>
  </si>
  <si>
    <t>2965 · Special Utility Tax Capital</t>
  </si>
  <si>
    <t>30402 · State Grant</t>
  </si>
  <si>
    <t>30500 · CFC (Billing)</t>
  </si>
  <si>
    <t>31505 · Hkp Capacity Chg-Rs</t>
  </si>
  <si>
    <t>31510 · Hkp Connection Fee</t>
  </si>
  <si>
    <t>Total 01 · Capital Income</t>
  </si>
  <si>
    <t>02 · Operational Income</t>
  </si>
  <si>
    <t>Misc. Income</t>
  </si>
  <si>
    <t>30415 · Grant Funds Airport - Op</t>
  </si>
  <si>
    <t>31100 · Interest</t>
  </si>
  <si>
    <t>32400 · Frontier Pole Attachment</t>
  </si>
  <si>
    <t>34010 · Greens Fees</t>
  </si>
  <si>
    <t>35900 · Misc Income</t>
  </si>
  <si>
    <t>36199 · Tower Income Rental</t>
  </si>
  <si>
    <t>36200 · Clubhouse Rental Income</t>
  </si>
  <si>
    <t>Total Misc. Income</t>
  </si>
  <si>
    <t>Taxes (O&amp;M)</t>
  </si>
  <si>
    <t>2920/60 · State Prop Tax</t>
  </si>
  <si>
    <t>2961/62 · Standby Tax (W/S)</t>
  </si>
  <si>
    <t>2963 · Fire Tax - Op</t>
  </si>
  <si>
    <t>2964 · Spec Util Tx Op</t>
  </si>
  <si>
    <t>Total Taxes (O&amp;M)</t>
  </si>
  <si>
    <t>Utility payments</t>
  </si>
  <si>
    <t>Commercial</t>
  </si>
  <si>
    <t>30120 · Comm Flat Rate(W/S)</t>
  </si>
  <si>
    <t>30121 · Comm Overage</t>
  </si>
  <si>
    <t>32120 · Comm Service Fee</t>
  </si>
  <si>
    <t>32121 · Comm Usage</t>
  </si>
  <si>
    <t>Total Commercial</t>
  </si>
  <si>
    <t>Late 10% Fee &amp; Adjustments</t>
  </si>
  <si>
    <t>Residential</t>
  </si>
  <si>
    <t>30110 · Resid Service Fee</t>
  </si>
  <si>
    <t>30111 · Resid Overage</t>
  </si>
  <si>
    <t>32110 · Resid Usage</t>
  </si>
  <si>
    <t>Total Residential</t>
  </si>
  <si>
    <t>Total Utility payments</t>
  </si>
  <si>
    <t>Total 02 · Operational Income</t>
  </si>
  <si>
    <t>03 · Grant Income</t>
  </si>
  <si>
    <t>10155 · Tank Replacement Design &amp; Const</t>
  </si>
  <si>
    <t>10156 · FEMA Funds COVID DR4482</t>
  </si>
  <si>
    <t>10157 · CAL OES Radio Communications</t>
  </si>
  <si>
    <t>10158 · SC Chipper Program 2020-21</t>
  </si>
  <si>
    <t>Total 03 · Grant Income</t>
  </si>
  <si>
    <t>Total Income</t>
  </si>
  <si>
    <t>Gross Profit</t>
  </si>
  <si>
    <t>Expense</t>
  </si>
  <si>
    <t>058 · Operating Expense</t>
  </si>
  <si>
    <t>04 · Operational Expenses</t>
  </si>
  <si>
    <t>041 · Labor Expenses</t>
  </si>
  <si>
    <t>41401 · Base Wages</t>
  </si>
  <si>
    <t>Wage Adjustments</t>
  </si>
  <si>
    <t>41417 · Sick Leave</t>
  </si>
  <si>
    <t>41401 · Base Wages - Other</t>
  </si>
  <si>
    <t>Total 41401 · Base Wages</t>
  </si>
  <si>
    <t>41402 · Overtime</t>
  </si>
  <si>
    <t>41403 · Standby Pay</t>
  </si>
  <si>
    <t>41405 · One Time Pymt (Employee Bonus)</t>
  </si>
  <si>
    <t>41411 · FICA-Medicare</t>
  </si>
  <si>
    <t>41412 · Unemployment &amp; ETT</t>
  </si>
  <si>
    <t>41413 · Health/Dental/Vision/ Life Ins.</t>
  </si>
  <si>
    <t>41414 · PERS ( Company)</t>
  </si>
  <si>
    <t>41415 · Workers Comp Ins</t>
  </si>
  <si>
    <t>41419 · Clothing Allowance</t>
  </si>
  <si>
    <t>41421 · Medical Deductible</t>
  </si>
  <si>
    <t>41422 · Duty Officer/Paramedic Stipend</t>
  </si>
  <si>
    <t>41425 · PERS Unfunded Accrued Liability</t>
  </si>
  <si>
    <t>41429 · Board Member Stipend</t>
  </si>
  <si>
    <t>41430 · FD Volunteer Stipend</t>
  </si>
  <si>
    <t>Total 041 · Labor Expenses</t>
  </si>
  <si>
    <t>042 · Board Expenses</t>
  </si>
  <si>
    <t>41432 · Board Training</t>
  </si>
  <si>
    <t>41434 · Board Travel</t>
  </si>
  <si>
    <t>Total 042 · Board Expenses</t>
  </si>
  <si>
    <t>043 · General Administration</t>
  </si>
  <si>
    <t>41453 · Admin/Banking Fees</t>
  </si>
  <si>
    <t>41456 · Audit</t>
  </si>
  <si>
    <t>41457 · Quickbooks</t>
  </si>
  <si>
    <t>41458 · Phone &amp; Security</t>
  </si>
  <si>
    <t>41471 · Dues &amp; Subscriptions</t>
  </si>
  <si>
    <t>41481 · Legal General</t>
  </si>
  <si>
    <t>41491 · Misc Expense</t>
  </si>
  <si>
    <t>41500 · Office Equipment (non computer)</t>
  </si>
  <si>
    <t>41501 · Office Supplies</t>
  </si>
  <si>
    <t>41502 · Postage</t>
  </si>
  <si>
    <t>41511 · Training</t>
  </si>
  <si>
    <t>41512 · Travel/ Per Diem</t>
  </si>
  <si>
    <t>41513 · IT Services</t>
  </si>
  <si>
    <t>41550 · Consulting Services</t>
  </si>
  <si>
    <t>Total 043 · General Administration</t>
  </si>
  <si>
    <t>044 · Maintenance &amp; Operations</t>
  </si>
  <si>
    <t>50101 · Chemicals</t>
  </si>
  <si>
    <t>50102 · Vegetation &amp; Greenbelt Mgmt.</t>
  </si>
  <si>
    <t>50105 · Sewer System Mains Maint.</t>
  </si>
  <si>
    <t>50106 · Junior FF Program</t>
  </si>
  <si>
    <t>50122 · Elec Purchase/Transmission</t>
  </si>
  <si>
    <t>50131 · Arch/Eng Gen/Surveys</t>
  </si>
  <si>
    <t>50132 · Light Equip/Tool Maint.</t>
  </si>
  <si>
    <t>50141 · Heavy Equip Maint</t>
  </si>
  <si>
    <t>50142 · Equip Rental</t>
  </si>
  <si>
    <t>50151 · Regulatory Fees &amp; Permits</t>
  </si>
  <si>
    <t>50161 · Staff First Aid Supplies</t>
  </si>
  <si>
    <t>50171 · Garbage/Dumpster Service</t>
  </si>
  <si>
    <t>50191 · Property/Liability Ins.</t>
  </si>
  <si>
    <t>50201 · Lab Supplies</t>
  </si>
  <si>
    <t>50202 · Lab Tests</t>
  </si>
  <si>
    <t>50203 · Lab Equipment</t>
  </si>
  <si>
    <t>50220 · Construction Materials/Supplies</t>
  </si>
  <si>
    <t>50221 · Safety Equipment</t>
  </si>
  <si>
    <t>50251 · Small Tools</t>
  </si>
  <si>
    <t>50261 · Supplies General</t>
  </si>
  <si>
    <t>50274 · Fire/EMS Medical Supplies</t>
  </si>
  <si>
    <t>50275 · Fire Dept Uniforms/Badges</t>
  </si>
  <si>
    <t>50279 · Propane Fuel</t>
  </si>
  <si>
    <t>50280 · Diesel-Dyed (Generators)</t>
  </si>
  <si>
    <t>50281 · Vehicle Fuel-Unleaded</t>
  </si>
  <si>
    <t>50282 · Vehicle Maint</t>
  </si>
  <si>
    <t>50284 · Diesel-Vehicle (Clear)</t>
  </si>
  <si>
    <t>50285 · Dielectric Maintenance</t>
  </si>
  <si>
    <t>50310 · Volunteer Comp</t>
  </si>
  <si>
    <t>50401 · Power Pole Replacement</t>
  </si>
  <si>
    <t>50402 · Transformer Replacement</t>
  </si>
  <si>
    <t>50403 · Water Main Assessment/Repair</t>
  </si>
  <si>
    <t>50404 · Water Plant Repairs</t>
  </si>
  <si>
    <t>50405 · Utility/Road Patch Repair</t>
  </si>
  <si>
    <t>50406 · PRV/PRS Replacement</t>
  </si>
  <si>
    <t>50407 · WWTP Equip Repairs</t>
  </si>
  <si>
    <t>50408 · Gen Plant Equip. Testing/Repair</t>
  </si>
  <si>
    <t>50501 · Elec. Meter Upgrade/Maint.</t>
  </si>
  <si>
    <t>50502 · Elec. Fuse Upgrade /Maint.</t>
  </si>
  <si>
    <t>50503 · Water Tank Assessment/Repair</t>
  </si>
  <si>
    <t>50504 · Lift Station Maint./Repair</t>
  </si>
  <si>
    <t>50505 · Playground/Trails/Park Maint.</t>
  </si>
  <si>
    <t>50710 · Building Maint/Repair</t>
  </si>
  <si>
    <t>50713 · Sludge Disposal (WWTP)</t>
  </si>
  <si>
    <t>50719 · Radio &amp; Telemetry Maint</t>
  </si>
  <si>
    <t>50720 · Airport Maintenance</t>
  </si>
  <si>
    <t>50721 · Emergency Notification System</t>
  </si>
  <si>
    <t>50723 · Golf Course Improvements</t>
  </si>
  <si>
    <t>50725 · New Services</t>
  </si>
  <si>
    <t>Total 044 · Maintenance &amp; Operations</t>
  </si>
  <si>
    <t>Total 04 · Operational Expenses</t>
  </si>
  <si>
    <t>Total 058 · Operating Expense</t>
  </si>
  <si>
    <t>080 · Grant Expense</t>
  </si>
  <si>
    <t>80105 · Tank Replacement Design &amp; Const</t>
  </si>
  <si>
    <t>80106 · FEMA Funds COVID DR4482</t>
  </si>
  <si>
    <t>80107 · CAL OES Radio Communications</t>
  </si>
  <si>
    <t>80108 · SC Chipper Program 2020-21</t>
  </si>
  <si>
    <t>Total 080 · Grant Expense</t>
  </si>
  <si>
    <t>090 · Capital Expenses</t>
  </si>
  <si>
    <t>90603 · Computer Equipment</t>
  </si>
  <si>
    <t>90977 · Wes Tank Water Main</t>
  </si>
  <si>
    <t>90978 · Sheriff's Dept. Stipend</t>
  </si>
  <si>
    <t>90996 · Umpqua Bridge Loan Fee</t>
  </si>
  <si>
    <t>92000 · Forklift/Pallet Jack</t>
  </si>
  <si>
    <t>92001 · New Fire Truck</t>
  </si>
  <si>
    <t>92002 · Bud Tank Water Line Ext.</t>
  </si>
  <si>
    <t>92003 · Rolling Dumpsters/Sludge Bin</t>
  </si>
  <si>
    <t>92004 · Pole Puller</t>
  </si>
  <si>
    <t>92005 · Line Truck Buiding Parking</t>
  </si>
  <si>
    <t>92006 · Jaws Of Life</t>
  </si>
  <si>
    <t>92007 · Schweitzer System Upgrade</t>
  </si>
  <si>
    <t>92008 · HMGP-DR-4558 Mobile Generators</t>
  </si>
  <si>
    <t>92009 · Rhombo Hexagonal Cover</t>
  </si>
  <si>
    <t>92010 · W-2 Filter System</t>
  </si>
  <si>
    <t>92011 · Big Chipper</t>
  </si>
  <si>
    <t>92012 · State Grant Expense</t>
  </si>
  <si>
    <t>Total 090 · Capital Expenses</t>
  </si>
  <si>
    <t>Total Expense</t>
  </si>
  <si>
    <t>%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</si>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</sst>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3" fillId="0" borderId="0" xfId="1" applyFont="1"/>
    <xf numFmtId="0" fontId="4" fillId="0" borderId="0" xfId="1" applyFont="1"/>
    <xf numFmtId="0" fontId="5" fillId="0" borderId="0" xfId="0" applyFont="1"/>
    <xf numFmtId="0" fontId="5" fillId="0" borderId="0" xfId="0" applyNumberFormat="1" applyFont="1"/>
    <xf numFmtId="40" fontId="6" fillId="0" borderId="0" xfId="0" applyNumberFormat="1" applyFont="1" applyFill="1"/>
    <xf numFmtId="40" fontId="6" fillId="0" borderId="0" xfId="0" applyNumberFormat="1" applyFont="1" applyFill="1" applyBorder="1" applyAlignment="1">
      <alignment horizontal="centerContinuous"/>
    </xf>
    <xf numFmtId="40" fontId="7" fillId="0" borderId="1" xfId="0" applyNumberFormat="1" applyFont="1" applyFill="1" applyBorder="1" applyAlignment="1">
      <alignment horizontal="centerContinuous"/>
    </xf>
    <xf numFmtId="40" fontId="7" fillId="0" borderId="0" xfId="0" applyNumberFormat="1" applyFont="1" applyFill="1" applyBorder="1" applyAlignment="1">
      <alignment horizontal="centerContinuous"/>
    </xf>
    <xf numFmtId="40" fontId="7" fillId="0" borderId="0" xfId="0" applyNumberFormat="1" applyFont="1" applyFill="1"/>
    <xf numFmtId="40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/>
    <xf numFmtId="40" fontId="6" fillId="0" borderId="0" xfId="0" applyNumberFormat="1" applyFont="1" applyFill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7" fillId="0" borderId="0" xfId="0" applyNumberFormat="1" applyFont="1" applyFill="1" applyAlignment="1">
      <alignment horizontal="center"/>
    </xf>
    <xf numFmtId="0" fontId="8" fillId="0" borderId="3" xfId="0" applyFont="1" applyFill="1" applyBorder="1" applyAlignment="1">
      <alignment horizontal="center"/>
    </xf>
    <xf numFmtId="40" fontId="9" fillId="0" borderId="0" xfId="0" applyNumberFormat="1" applyFont="1" applyFill="1"/>
    <xf numFmtId="10" fontId="8" fillId="0" borderId="0" xfId="0" applyNumberFormat="1" applyFont="1" applyFill="1"/>
    <xf numFmtId="9" fontId="8" fillId="0" borderId="0" xfId="0" applyNumberFormat="1" applyFont="1" applyFill="1"/>
    <xf numFmtId="40" fontId="6" fillId="2" borderId="0" xfId="0" applyNumberFormat="1" applyFont="1" applyFill="1"/>
    <xf numFmtId="9" fontId="8" fillId="2" borderId="0" xfId="0" applyNumberFormat="1" applyFont="1" applyFill="1"/>
    <xf numFmtId="38" fontId="9" fillId="2" borderId="0" xfId="0" applyNumberFormat="1" applyFont="1" applyFill="1"/>
    <xf numFmtId="38" fontId="6" fillId="2" borderId="0" xfId="0" applyNumberFormat="1" applyFont="1" applyFill="1"/>
    <xf numFmtId="38" fontId="8" fillId="2" borderId="0" xfId="0" applyNumberFormat="1" applyFont="1" applyFill="1"/>
    <xf numFmtId="38" fontId="9" fillId="0" borderId="0" xfId="0" applyNumberFormat="1" applyFont="1" applyFill="1"/>
    <xf numFmtId="38" fontId="6" fillId="0" borderId="0" xfId="0" applyNumberFormat="1" applyFont="1" applyFill="1"/>
    <xf numFmtId="38" fontId="8" fillId="0" borderId="0" xfId="0" applyNumberFormat="1" applyFont="1" applyFill="1"/>
  </cellXfs>
  <cellStyles count="2">
    <cellStyle name="Normal" xfId="0" builtinId="0"/>
    <cellStyle name="Normal 2" xfId="1" xr:uid="{64C582D5-8568-42BF-B993-4F82F0A3CE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76200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5</xdr:col>
          <xdr:colOff>76200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7BDEF-283C-4D50-AF9C-4F903BD8AC5B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5" customWidth="1"/>
    <col min="2" max="2" width="4.140625" style="5" customWidth="1"/>
    <col min="3" max="3" width="54" style="5" customWidth="1"/>
    <col min="4" max="4" width="3.7109375" style="5" customWidth="1"/>
    <col min="5" max="5" width="90.28515625" style="5" customWidth="1"/>
    <col min="6" max="7" width="8.85546875" style="5"/>
    <col min="8" max="8" width="15.42578125" style="5" customWidth="1"/>
    <col min="9" max="9" width="5.140625" style="5" customWidth="1"/>
    <col min="10" max="11" width="8.85546875" style="5"/>
    <col min="12" max="12" width="3" style="5" customWidth="1"/>
    <col min="13" max="15" width="8.85546875" style="5"/>
    <col min="16" max="16" width="7" style="5" customWidth="1"/>
    <col min="17" max="256" width="8.85546875" style="5"/>
    <col min="257" max="257" width="3" style="5" customWidth="1"/>
    <col min="258" max="258" width="4.140625" style="5" customWidth="1"/>
    <col min="259" max="259" width="54" style="5" customWidth="1"/>
    <col min="260" max="260" width="3.7109375" style="5" customWidth="1"/>
    <col min="261" max="261" width="90.28515625" style="5" customWidth="1"/>
    <col min="262" max="263" width="8.85546875" style="5"/>
    <col min="264" max="264" width="15.42578125" style="5" customWidth="1"/>
    <col min="265" max="265" width="5.140625" style="5" customWidth="1"/>
    <col min="266" max="267" width="8.85546875" style="5"/>
    <col min="268" max="268" width="3" style="5" customWidth="1"/>
    <col min="269" max="271" width="8.85546875" style="5"/>
    <col min="272" max="272" width="7" style="5" customWidth="1"/>
    <col min="273" max="512" width="8.85546875" style="5"/>
    <col min="513" max="513" width="3" style="5" customWidth="1"/>
    <col min="514" max="514" width="4.140625" style="5" customWidth="1"/>
    <col min="515" max="515" width="54" style="5" customWidth="1"/>
    <col min="516" max="516" width="3.7109375" style="5" customWidth="1"/>
    <col min="517" max="517" width="90.28515625" style="5" customWidth="1"/>
    <col min="518" max="519" width="8.85546875" style="5"/>
    <col min="520" max="520" width="15.42578125" style="5" customWidth="1"/>
    <col min="521" max="521" width="5.140625" style="5" customWidth="1"/>
    <col min="522" max="523" width="8.85546875" style="5"/>
    <col min="524" max="524" width="3" style="5" customWidth="1"/>
    <col min="525" max="527" width="8.85546875" style="5"/>
    <col min="528" max="528" width="7" style="5" customWidth="1"/>
    <col min="529" max="768" width="8.85546875" style="5"/>
    <col min="769" max="769" width="3" style="5" customWidth="1"/>
    <col min="770" max="770" width="4.140625" style="5" customWidth="1"/>
    <col min="771" max="771" width="54" style="5" customWidth="1"/>
    <col min="772" max="772" width="3.7109375" style="5" customWidth="1"/>
    <col min="773" max="773" width="90.28515625" style="5" customWidth="1"/>
    <col min="774" max="775" width="8.85546875" style="5"/>
    <col min="776" max="776" width="15.42578125" style="5" customWidth="1"/>
    <col min="777" max="777" width="5.140625" style="5" customWidth="1"/>
    <col min="778" max="779" width="8.85546875" style="5"/>
    <col min="780" max="780" width="3" style="5" customWidth="1"/>
    <col min="781" max="783" width="8.85546875" style="5"/>
    <col min="784" max="784" width="7" style="5" customWidth="1"/>
    <col min="785" max="1024" width="8.85546875" style="5"/>
    <col min="1025" max="1025" width="3" style="5" customWidth="1"/>
    <col min="1026" max="1026" width="4.140625" style="5" customWidth="1"/>
    <col min="1027" max="1027" width="54" style="5" customWidth="1"/>
    <col min="1028" max="1028" width="3.7109375" style="5" customWidth="1"/>
    <col min="1029" max="1029" width="90.28515625" style="5" customWidth="1"/>
    <col min="1030" max="1031" width="8.85546875" style="5"/>
    <col min="1032" max="1032" width="15.42578125" style="5" customWidth="1"/>
    <col min="1033" max="1033" width="5.140625" style="5" customWidth="1"/>
    <col min="1034" max="1035" width="8.85546875" style="5"/>
    <col min="1036" max="1036" width="3" style="5" customWidth="1"/>
    <col min="1037" max="1039" width="8.85546875" style="5"/>
    <col min="1040" max="1040" width="7" style="5" customWidth="1"/>
    <col min="1041" max="1280" width="8.85546875" style="5"/>
    <col min="1281" max="1281" width="3" style="5" customWidth="1"/>
    <col min="1282" max="1282" width="4.140625" style="5" customWidth="1"/>
    <col min="1283" max="1283" width="54" style="5" customWidth="1"/>
    <col min="1284" max="1284" width="3.7109375" style="5" customWidth="1"/>
    <col min="1285" max="1285" width="90.28515625" style="5" customWidth="1"/>
    <col min="1286" max="1287" width="8.85546875" style="5"/>
    <col min="1288" max="1288" width="15.42578125" style="5" customWidth="1"/>
    <col min="1289" max="1289" width="5.140625" style="5" customWidth="1"/>
    <col min="1290" max="1291" width="8.85546875" style="5"/>
    <col min="1292" max="1292" width="3" style="5" customWidth="1"/>
    <col min="1293" max="1295" width="8.85546875" style="5"/>
    <col min="1296" max="1296" width="7" style="5" customWidth="1"/>
    <col min="1297" max="1536" width="8.85546875" style="5"/>
    <col min="1537" max="1537" width="3" style="5" customWidth="1"/>
    <col min="1538" max="1538" width="4.140625" style="5" customWidth="1"/>
    <col min="1539" max="1539" width="54" style="5" customWidth="1"/>
    <col min="1540" max="1540" width="3.7109375" style="5" customWidth="1"/>
    <col min="1541" max="1541" width="90.28515625" style="5" customWidth="1"/>
    <col min="1542" max="1543" width="8.85546875" style="5"/>
    <col min="1544" max="1544" width="15.42578125" style="5" customWidth="1"/>
    <col min="1545" max="1545" width="5.140625" style="5" customWidth="1"/>
    <col min="1546" max="1547" width="8.85546875" style="5"/>
    <col min="1548" max="1548" width="3" style="5" customWidth="1"/>
    <col min="1549" max="1551" width="8.85546875" style="5"/>
    <col min="1552" max="1552" width="7" style="5" customWidth="1"/>
    <col min="1553" max="1792" width="8.85546875" style="5"/>
    <col min="1793" max="1793" width="3" style="5" customWidth="1"/>
    <col min="1794" max="1794" width="4.140625" style="5" customWidth="1"/>
    <col min="1795" max="1795" width="54" style="5" customWidth="1"/>
    <col min="1796" max="1796" width="3.7109375" style="5" customWidth="1"/>
    <col min="1797" max="1797" width="90.28515625" style="5" customWidth="1"/>
    <col min="1798" max="1799" width="8.85546875" style="5"/>
    <col min="1800" max="1800" width="15.42578125" style="5" customWidth="1"/>
    <col min="1801" max="1801" width="5.140625" style="5" customWidth="1"/>
    <col min="1802" max="1803" width="8.85546875" style="5"/>
    <col min="1804" max="1804" width="3" style="5" customWidth="1"/>
    <col min="1805" max="1807" width="8.85546875" style="5"/>
    <col min="1808" max="1808" width="7" style="5" customWidth="1"/>
    <col min="1809" max="2048" width="8.85546875" style="5"/>
    <col min="2049" max="2049" width="3" style="5" customWidth="1"/>
    <col min="2050" max="2050" width="4.140625" style="5" customWidth="1"/>
    <col min="2051" max="2051" width="54" style="5" customWidth="1"/>
    <col min="2052" max="2052" width="3.7109375" style="5" customWidth="1"/>
    <col min="2053" max="2053" width="90.28515625" style="5" customWidth="1"/>
    <col min="2054" max="2055" width="8.85546875" style="5"/>
    <col min="2056" max="2056" width="15.42578125" style="5" customWidth="1"/>
    <col min="2057" max="2057" width="5.140625" style="5" customWidth="1"/>
    <col min="2058" max="2059" width="8.85546875" style="5"/>
    <col min="2060" max="2060" width="3" style="5" customWidth="1"/>
    <col min="2061" max="2063" width="8.85546875" style="5"/>
    <col min="2064" max="2064" width="7" style="5" customWidth="1"/>
    <col min="2065" max="2304" width="8.85546875" style="5"/>
    <col min="2305" max="2305" width="3" style="5" customWidth="1"/>
    <col min="2306" max="2306" width="4.140625" style="5" customWidth="1"/>
    <col min="2307" max="2307" width="54" style="5" customWidth="1"/>
    <col min="2308" max="2308" width="3.7109375" style="5" customWidth="1"/>
    <col min="2309" max="2309" width="90.28515625" style="5" customWidth="1"/>
    <col min="2310" max="2311" width="8.85546875" style="5"/>
    <col min="2312" max="2312" width="15.42578125" style="5" customWidth="1"/>
    <col min="2313" max="2313" width="5.140625" style="5" customWidth="1"/>
    <col min="2314" max="2315" width="8.85546875" style="5"/>
    <col min="2316" max="2316" width="3" style="5" customWidth="1"/>
    <col min="2317" max="2319" width="8.85546875" style="5"/>
    <col min="2320" max="2320" width="7" style="5" customWidth="1"/>
    <col min="2321" max="2560" width="8.85546875" style="5"/>
    <col min="2561" max="2561" width="3" style="5" customWidth="1"/>
    <col min="2562" max="2562" width="4.140625" style="5" customWidth="1"/>
    <col min="2563" max="2563" width="54" style="5" customWidth="1"/>
    <col min="2564" max="2564" width="3.7109375" style="5" customWidth="1"/>
    <col min="2565" max="2565" width="90.28515625" style="5" customWidth="1"/>
    <col min="2566" max="2567" width="8.85546875" style="5"/>
    <col min="2568" max="2568" width="15.42578125" style="5" customWidth="1"/>
    <col min="2569" max="2569" width="5.140625" style="5" customWidth="1"/>
    <col min="2570" max="2571" width="8.85546875" style="5"/>
    <col min="2572" max="2572" width="3" style="5" customWidth="1"/>
    <col min="2573" max="2575" width="8.85546875" style="5"/>
    <col min="2576" max="2576" width="7" style="5" customWidth="1"/>
    <col min="2577" max="2816" width="8.85546875" style="5"/>
    <col min="2817" max="2817" width="3" style="5" customWidth="1"/>
    <col min="2818" max="2818" width="4.140625" style="5" customWidth="1"/>
    <col min="2819" max="2819" width="54" style="5" customWidth="1"/>
    <col min="2820" max="2820" width="3.7109375" style="5" customWidth="1"/>
    <col min="2821" max="2821" width="90.28515625" style="5" customWidth="1"/>
    <col min="2822" max="2823" width="8.85546875" style="5"/>
    <col min="2824" max="2824" width="15.42578125" style="5" customWidth="1"/>
    <col min="2825" max="2825" width="5.140625" style="5" customWidth="1"/>
    <col min="2826" max="2827" width="8.85546875" style="5"/>
    <col min="2828" max="2828" width="3" style="5" customWidth="1"/>
    <col min="2829" max="2831" width="8.85546875" style="5"/>
    <col min="2832" max="2832" width="7" style="5" customWidth="1"/>
    <col min="2833" max="3072" width="8.85546875" style="5"/>
    <col min="3073" max="3073" width="3" style="5" customWidth="1"/>
    <col min="3074" max="3074" width="4.140625" style="5" customWidth="1"/>
    <col min="3075" max="3075" width="54" style="5" customWidth="1"/>
    <col min="3076" max="3076" width="3.7109375" style="5" customWidth="1"/>
    <col min="3077" max="3077" width="90.28515625" style="5" customWidth="1"/>
    <col min="3078" max="3079" width="8.85546875" style="5"/>
    <col min="3080" max="3080" width="15.42578125" style="5" customWidth="1"/>
    <col min="3081" max="3081" width="5.140625" style="5" customWidth="1"/>
    <col min="3082" max="3083" width="8.85546875" style="5"/>
    <col min="3084" max="3084" width="3" style="5" customWidth="1"/>
    <col min="3085" max="3087" width="8.85546875" style="5"/>
    <col min="3088" max="3088" width="7" style="5" customWidth="1"/>
    <col min="3089" max="3328" width="8.85546875" style="5"/>
    <col min="3329" max="3329" width="3" style="5" customWidth="1"/>
    <col min="3330" max="3330" width="4.140625" style="5" customWidth="1"/>
    <col min="3331" max="3331" width="54" style="5" customWidth="1"/>
    <col min="3332" max="3332" width="3.7109375" style="5" customWidth="1"/>
    <col min="3333" max="3333" width="90.28515625" style="5" customWidth="1"/>
    <col min="3334" max="3335" width="8.85546875" style="5"/>
    <col min="3336" max="3336" width="15.42578125" style="5" customWidth="1"/>
    <col min="3337" max="3337" width="5.140625" style="5" customWidth="1"/>
    <col min="3338" max="3339" width="8.85546875" style="5"/>
    <col min="3340" max="3340" width="3" style="5" customWidth="1"/>
    <col min="3341" max="3343" width="8.85546875" style="5"/>
    <col min="3344" max="3344" width="7" style="5" customWidth="1"/>
    <col min="3345" max="3584" width="8.85546875" style="5"/>
    <col min="3585" max="3585" width="3" style="5" customWidth="1"/>
    <col min="3586" max="3586" width="4.140625" style="5" customWidth="1"/>
    <col min="3587" max="3587" width="54" style="5" customWidth="1"/>
    <col min="3588" max="3588" width="3.7109375" style="5" customWidth="1"/>
    <col min="3589" max="3589" width="90.28515625" style="5" customWidth="1"/>
    <col min="3590" max="3591" width="8.85546875" style="5"/>
    <col min="3592" max="3592" width="15.42578125" style="5" customWidth="1"/>
    <col min="3593" max="3593" width="5.140625" style="5" customWidth="1"/>
    <col min="3594" max="3595" width="8.85546875" style="5"/>
    <col min="3596" max="3596" width="3" style="5" customWidth="1"/>
    <col min="3597" max="3599" width="8.85546875" style="5"/>
    <col min="3600" max="3600" width="7" style="5" customWidth="1"/>
    <col min="3601" max="3840" width="8.85546875" style="5"/>
    <col min="3841" max="3841" width="3" style="5" customWidth="1"/>
    <col min="3842" max="3842" width="4.140625" style="5" customWidth="1"/>
    <col min="3843" max="3843" width="54" style="5" customWidth="1"/>
    <col min="3844" max="3844" width="3.7109375" style="5" customWidth="1"/>
    <col min="3845" max="3845" width="90.28515625" style="5" customWidth="1"/>
    <col min="3846" max="3847" width="8.85546875" style="5"/>
    <col min="3848" max="3848" width="15.42578125" style="5" customWidth="1"/>
    <col min="3849" max="3849" width="5.140625" style="5" customWidth="1"/>
    <col min="3850" max="3851" width="8.85546875" style="5"/>
    <col min="3852" max="3852" width="3" style="5" customWidth="1"/>
    <col min="3853" max="3855" width="8.85546875" style="5"/>
    <col min="3856" max="3856" width="7" style="5" customWidth="1"/>
    <col min="3857" max="4096" width="8.85546875" style="5"/>
    <col min="4097" max="4097" width="3" style="5" customWidth="1"/>
    <col min="4098" max="4098" width="4.140625" style="5" customWidth="1"/>
    <col min="4099" max="4099" width="54" style="5" customWidth="1"/>
    <col min="4100" max="4100" width="3.7109375" style="5" customWidth="1"/>
    <col min="4101" max="4101" width="90.28515625" style="5" customWidth="1"/>
    <col min="4102" max="4103" width="8.85546875" style="5"/>
    <col min="4104" max="4104" width="15.42578125" style="5" customWidth="1"/>
    <col min="4105" max="4105" width="5.140625" style="5" customWidth="1"/>
    <col min="4106" max="4107" width="8.85546875" style="5"/>
    <col min="4108" max="4108" width="3" style="5" customWidth="1"/>
    <col min="4109" max="4111" width="8.85546875" style="5"/>
    <col min="4112" max="4112" width="7" style="5" customWidth="1"/>
    <col min="4113" max="4352" width="8.85546875" style="5"/>
    <col min="4353" max="4353" width="3" style="5" customWidth="1"/>
    <col min="4354" max="4354" width="4.140625" style="5" customWidth="1"/>
    <col min="4355" max="4355" width="54" style="5" customWidth="1"/>
    <col min="4356" max="4356" width="3.7109375" style="5" customWidth="1"/>
    <col min="4357" max="4357" width="90.28515625" style="5" customWidth="1"/>
    <col min="4358" max="4359" width="8.85546875" style="5"/>
    <col min="4360" max="4360" width="15.42578125" style="5" customWidth="1"/>
    <col min="4361" max="4361" width="5.140625" style="5" customWidth="1"/>
    <col min="4362" max="4363" width="8.85546875" style="5"/>
    <col min="4364" max="4364" width="3" style="5" customWidth="1"/>
    <col min="4365" max="4367" width="8.85546875" style="5"/>
    <col min="4368" max="4368" width="7" style="5" customWidth="1"/>
    <col min="4369" max="4608" width="8.85546875" style="5"/>
    <col min="4609" max="4609" width="3" style="5" customWidth="1"/>
    <col min="4610" max="4610" width="4.140625" style="5" customWidth="1"/>
    <col min="4611" max="4611" width="54" style="5" customWidth="1"/>
    <col min="4612" max="4612" width="3.7109375" style="5" customWidth="1"/>
    <col min="4613" max="4613" width="90.28515625" style="5" customWidth="1"/>
    <col min="4614" max="4615" width="8.85546875" style="5"/>
    <col min="4616" max="4616" width="15.42578125" style="5" customWidth="1"/>
    <col min="4617" max="4617" width="5.140625" style="5" customWidth="1"/>
    <col min="4618" max="4619" width="8.85546875" style="5"/>
    <col min="4620" max="4620" width="3" style="5" customWidth="1"/>
    <col min="4621" max="4623" width="8.85546875" style="5"/>
    <col min="4624" max="4624" width="7" style="5" customWidth="1"/>
    <col min="4625" max="4864" width="8.85546875" style="5"/>
    <col min="4865" max="4865" width="3" style="5" customWidth="1"/>
    <col min="4866" max="4866" width="4.140625" style="5" customWidth="1"/>
    <col min="4867" max="4867" width="54" style="5" customWidth="1"/>
    <col min="4868" max="4868" width="3.7109375" style="5" customWidth="1"/>
    <col min="4869" max="4869" width="90.28515625" style="5" customWidth="1"/>
    <col min="4870" max="4871" width="8.85546875" style="5"/>
    <col min="4872" max="4872" width="15.42578125" style="5" customWidth="1"/>
    <col min="4873" max="4873" width="5.140625" style="5" customWidth="1"/>
    <col min="4874" max="4875" width="8.85546875" style="5"/>
    <col min="4876" max="4876" width="3" style="5" customWidth="1"/>
    <col min="4877" max="4879" width="8.85546875" style="5"/>
    <col min="4880" max="4880" width="7" style="5" customWidth="1"/>
    <col min="4881" max="5120" width="8.85546875" style="5"/>
    <col min="5121" max="5121" width="3" style="5" customWidth="1"/>
    <col min="5122" max="5122" width="4.140625" style="5" customWidth="1"/>
    <col min="5123" max="5123" width="54" style="5" customWidth="1"/>
    <col min="5124" max="5124" width="3.7109375" style="5" customWidth="1"/>
    <col min="5125" max="5125" width="90.28515625" style="5" customWidth="1"/>
    <col min="5126" max="5127" width="8.85546875" style="5"/>
    <col min="5128" max="5128" width="15.42578125" style="5" customWidth="1"/>
    <col min="5129" max="5129" width="5.140625" style="5" customWidth="1"/>
    <col min="5130" max="5131" width="8.85546875" style="5"/>
    <col min="5132" max="5132" width="3" style="5" customWidth="1"/>
    <col min="5133" max="5135" width="8.85546875" style="5"/>
    <col min="5136" max="5136" width="7" style="5" customWidth="1"/>
    <col min="5137" max="5376" width="8.85546875" style="5"/>
    <col min="5377" max="5377" width="3" style="5" customWidth="1"/>
    <col min="5378" max="5378" width="4.140625" style="5" customWidth="1"/>
    <col min="5379" max="5379" width="54" style="5" customWidth="1"/>
    <col min="5380" max="5380" width="3.7109375" style="5" customWidth="1"/>
    <col min="5381" max="5381" width="90.28515625" style="5" customWidth="1"/>
    <col min="5382" max="5383" width="8.85546875" style="5"/>
    <col min="5384" max="5384" width="15.42578125" style="5" customWidth="1"/>
    <col min="5385" max="5385" width="5.140625" style="5" customWidth="1"/>
    <col min="5386" max="5387" width="8.85546875" style="5"/>
    <col min="5388" max="5388" width="3" style="5" customWidth="1"/>
    <col min="5389" max="5391" width="8.85546875" style="5"/>
    <col min="5392" max="5392" width="7" style="5" customWidth="1"/>
    <col min="5393" max="5632" width="8.85546875" style="5"/>
    <col min="5633" max="5633" width="3" style="5" customWidth="1"/>
    <col min="5634" max="5634" width="4.140625" style="5" customWidth="1"/>
    <col min="5635" max="5635" width="54" style="5" customWidth="1"/>
    <col min="5636" max="5636" width="3.7109375" style="5" customWidth="1"/>
    <col min="5637" max="5637" width="90.28515625" style="5" customWidth="1"/>
    <col min="5638" max="5639" width="8.85546875" style="5"/>
    <col min="5640" max="5640" width="15.42578125" style="5" customWidth="1"/>
    <col min="5641" max="5641" width="5.140625" style="5" customWidth="1"/>
    <col min="5642" max="5643" width="8.85546875" style="5"/>
    <col min="5644" max="5644" width="3" style="5" customWidth="1"/>
    <col min="5645" max="5647" width="8.85546875" style="5"/>
    <col min="5648" max="5648" width="7" style="5" customWidth="1"/>
    <col min="5649" max="5888" width="8.85546875" style="5"/>
    <col min="5889" max="5889" width="3" style="5" customWidth="1"/>
    <col min="5890" max="5890" width="4.140625" style="5" customWidth="1"/>
    <col min="5891" max="5891" width="54" style="5" customWidth="1"/>
    <col min="5892" max="5892" width="3.7109375" style="5" customWidth="1"/>
    <col min="5893" max="5893" width="90.28515625" style="5" customWidth="1"/>
    <col min="5894" max="5895" width="8.85546875" style="5"/>
    <col min="5896" max="5896" width="15.42578125" style="5" customWidth="1"/>
    <col min="5897" max="5897" width="5.140625" style="5" customWidth="1"/>
    <col min="5898" max="5899" width="8.85546875" style="5"/>
    <col min="5900" max="5900" width="3" style="5" customWidth="1"/>
    <col min="5901" max="5903" width="8.85546875" style="5"/>
    <col min="5904" max="5904" width="7" style="5" customWidth="1"/>
    <col min="5905" max="6144" width="8.85546875" style="5"/>
    <col min="6145" max="6145" width="3" style="5" customWidth="1"/>
    <col min="6146" max="6146" width="4.140625" style="5" customWidth="1"/>
    <col min="6147" max="6147" width="54" style="5" customWidth="1"/>
    <col min="6148" max="6148" width="3.7109375" style="5" customWidth="1"/>
    <col min="6149" max="6149" width="90.28515625" style="5" customWidth="1"/>
    <col min="6150" max="6151" width="8.85546875" style="5"/>
    <col min="6152" max="6152" width="15.42578125" style="5" customWidth="1"/>
    <col min="6153" max="6153" width="5.140625" style="5" customWidth="1"/>
    <col min="6154" max="6155" width="8.85546875" style="5"/>
    <col min="6156" max="6156" width="3" style="5" customWidth="1"/>
    <col min="6157" max="6159" width="8.85546875" style="5"/>
    <col min="6160" max="6160" width="7" style="5" customWidth="1"/>
    <col min="6161" max="6400" width="8.85546875" style="5"/>
    <col min="6401" max="6401" width="3" style="5" customWidth="1"/>
    <col min="6402" max="6402" width="4.140625" style="5" customWidth="1"/>
    <col min="6403" max="6403" width="54" style="5" customWidth="1"/>
    <col min="6404" max="6404" width="3.7109375" style="5" customWidth="1"/>
    <col min="6405" max="6405" width="90.28515625" style="5" customWidth="1"/>
    <col min="6406" max="6407" width="8.85546875" style="5"/>
    <col min="6408" max="6408" width="15.42578125" style="5" customWidth="1"/>
    <col min="6409" max="6409" width="5.140625" style="5" customWidth="1"/>
    <col min="6410" max="6411" width="8.85546875" style="5"/>
    <col min="6412" max="6412" width="3" style="5" customWidth="1"/>
    <col min="6413" max="6415" width="8.85546875" style="5"/>
    <col min="6416" max="6416" width="7" style="5" customWidth="1"/>
    <col min="6417" max="6656" width="8.85546875" style="5"/>
    <col min="6657" max="6657" width="3" style="5" customWidth="1"/>
    <col min="6658" max="6658" width="4.140625" style="5" customWidth="1"/>
    <col min="6659" max="6659" width="54" style="5" customWidth="1"/>
    <col min="6660" max="6660" width="3.7109375" style="5" customWidth="1"/>
    <col min="6661" max="6661" width="90.28515625" style="5" customWidth="1"/>
    <col min="6662" max="6663" width="8.85546875" style="5"/>
    <col min="6664" max="6664" width="15.42578125" style="5" customWidth="1"/>
    <col min="6665" max="6665" width="5.140625" style="5" customWidth="1"/>
    <col min="6666" max="6667" width="8.85546875" style="5"/>
    <col min="6668" max="6668" width="3" style="5" customWidth="1"/>
    <col min="6669" max="6671" width="8.85546875" style="5"/>
    <col min="6672" max="6672" width="7" style="5" customWidth="1"/>
    <col min="6673" max="6912" width="8.85546875" style="5"/>
    <col min="6913" max="6913" width="3" style="5" customWidth="1"/>
    <col min="6914" max="6914" width="4.140625" style="5" customWidth="1"/>
    <col min="6915" max="6915" width="54" style="5" customWidth="1"/>
    <col min="6916" max="6916" width="3.7109375" style="5" customWidth="1"/>
    <col min="6917" max="6917" width="90.28515625" style="5" customWidth="1"/>
    <col min="6918" max="6919" width="8.85546875" style="5"/>
    <col min="6920" max="6920" width="15.42578125" style="5" customWidth="1"/>
    <col min="6921" max="6921" width="5.140625" style="5" customWidth="1"/>
    <col min="6922" max="6923" width="8.85546875" style="5"/>
    <col min="6924" max="6924" width="3" style="5" customWidth="1"/>
    <col min="6925" max="6927" width="8.85546875" style="5"/>
    <col min="6928" max="6928" width="7" style="5" customWidth="1"/>
    <col min="6929" max="7168" width="8.85546875" style="5"/>
    <col min="7169" max="7169" width="3" style="5" customWidth="1"/>
    <col min="7170" max="7170" width="4.140625" style="5" customWidth="1"/>
    <col min="7171" max="7171" width="54" style="5" customWidth="1"/>
    <col min="7172" max="7172" width="3.7109375" style="5" customWidth="1"/>
    <col min="7173" max="7173" width="90.28515625" style="5" customWidth="1"/>
    <col min="7174" max="7175" width="8.85546875" style="5"/>
    <col min="7176" max="7176" width="15.42578125" style="5" customWidth="1"/>
    <col min="7177" max="7177" width="5.140625" style="5" customWidth="1"/>
    <col min="7178" max="7179" width="8.85546875" style="5"/>
    <col min="7180" max="7180" width="3" style="5" customWidth="1"/>
    <col min="7181" max="7183" width="8.85546875" style="5"/>
    <col min="7184" max="7184" width="7" style="5" customWidth="1"/>
    <col min="7185" max="7424" width="8.85546875" style="5"/>
    <col min="7425" max="7425" width="3" style="5" customWidth="1"/>
    <col min="7426" max="7426" width="4.140625" style="5" customWidth="1"/>
    <col min="7427" max="7427" width="54" style="5" customWidth="1"/>
    <col min="7428" max="7428" width="3.7109375" style="5" customWidth="1"/>
    <col min="7429" max="7429" width="90.28515625" style="5" customWidth="1"/>
    <col min="7430" max="7431" width="8.85546875" style="5"/>
    <col min="7432" max="7432" width="15.42578125" style="5" customWidth="1"/>
    <col min="7433" max="7433" width="5.140625" style="5" customWidth="1"/>
    <col min="7434" max="7435" width="8.85546875" style="5"/>
    <col min="7436" max="7436" width="3" style="5" customWidth="1"/>
    <col min="7437" max="7439" width="8.85546875" style="5"/>
    <col min="7440" max="7440" width="7" style="5" customWidth="1"/>
    <col min="7441" max="7680" width="8.85546875" style="5"/>
    <col min="7681" max="7681" width="3" style="5" customWidth="1"/>
    <col min="7682" max="7682" width="4.140625" style="5" customWidth="1"/>
    <col min="7683" max="7683" width="54" style="5" customWidth="1"/>
    <col min="7684" max="7684" width="3.7109375" style="5" customWidth="1"/>
    <col min="7685" max="7685" width="90.28515625" style="5" customWidth="1"/>
    <col min="7686" max="7687" width="8.85546875" style="5"/>
    <col min="7688" max="7688" width="15.42578125" style="5" customWidth="1"/>
    <col min="7689" max="7689" width="5.140625" style="5" customWidth="1"/>
    <col min="7690" max="7691" width="8.85546875" style="5"/>
    <col min="7692" max="7692" width="3" style="5" customWidth="1"/>
    <col min="7693" max="7695" width="8.85546875" style="5"/>
    <col min="7696" max="7696" width="7" style="5" customWidth="1"/>
    <col min="7697" max="7936" width="8.85546875" style="5"/>
    <col min="7937" max="7937" width="3" style="5" customWidth="1"/>
    <col min="7938" max="7938" width="4.140625" style="5" customWidth="1"/>
    <col min="7939" max="7939" width="54" style="5" customWidth="1"/>
    <col min="7940" max="7940" width="3.7109375" style="5" customWidth="1"/>
    <col min="7941" max="7941" width="90.28515625" style="5" customWidth="1"/>
    <col min="7942" max="7943" width="8.85546875" style="5"/>
    <col min="7944" max="7944" width="15.42578125" style="5" customWidth="1"/>
    <col min="7945" max="7945" width="5.140625" style="5" customWidth="1"/>
    <col min="7946" max="7947" width="8.85546875" style="5"/>
    <col min="7948" max="7948" width="3" style="5" customWidth="1"/>
    <col min="7949" max="7951" width="8.85546875" style="5"/>
    <col min="7952" max="7952" width="7" style="5" customWidth="1"/>
    <col min="7953" max="8192" width="8.85546875" style="5"/>
    <col min="8193" max="8193" width="3" style="5" customWidth="1"/>
    <col min="8194" max="8194" width="4.140625" style="5" customWidth="1"/>
    <col min="8195" max="8195" width="54" style="5" customWidth="1"/>
    <col min="8196" max="8196" width="3.7109375" style="5" customWidth="1"/>
    <col min="8197" max="8197" width="90.28515625" style="5" customWidth="1"/>
    <col min="8198" max="8199" width="8.85546875" style="5"/>
    <col min="8200" max="8200" width="15.42578125" style="5" customWidth="1"/>
    <col min="8201" max="8201" width="5.140625" style="5" customWidth="1"/>
    <col min="8202" max="8203" width="8.85546875" style="5"/>
    <col min="8204" max="8204" width="3" style="5" customWidth="1"/>
    <col min="8205" max="8207" width="8.85546875" style="5"/>
    <col min="8208" max="8208" width="7" style="5" customWidth="1"/>
    <col min="8209" max="8448" width="8.85546875" style="5"/>
    <col min="8449" max="8449" width="3" style="5" customWidth="1"/>
    <col min="8450" max="8450" width="4.140625" style="5" customWidth="1"/>
    <col min="8451" max="8451" width="54" style="5" customWidth="1"/>
    <col min="8452" max="8452" width="3.7109375" style="5" customWidth="1"/>
    <col min="8453" max="8453" width="90.28515625" style="5" customWidth="1"/>
    <col min="8454" max="8455" width="8.85546875" style="5"/>
    <col min="8456" max="8456" width="15.42578125" style="5" customWidth="1"/>
    <col min="8457" max="8457" width="5.140625" style="5" customWidth="1"/>
    <col min="8458" max="8459" width="8.85546875" style="5"/>
    <col min="8460" max="8460" width="3" style="5" customWidth="1"/>
    <col min="8461" max="8463" width="8.85546875" style="5"/>
    <col min="8464" max="8464" width="7" style="5" customWidth="1"/>
    <col min="8465" max="8704" width="8.85546875" style="5"/>
    <col min="8705" max="8705" width="3" style="5" customWidth="1"/>
    <col min="8706" max="8706" width="4.140625" style="5" customWidth="1"/>
    <col min="8707" max="8707" width="54" style="5" customWidth="1"/>
    <col min="8708" max="8708" width="3.7109375" style="5" customWidth="1"/>
    <col min="8709" max="8709" width="90.28515625" style="5" customWidth="1"/>
    <col min="8710" max="8711" width="8.85546875" style="5"/>
    <col min="8712" max="8712" width="15.42578125" style="5" customWidth="1"/>
    <col min="8713" max="8713" width="5.140625" style="5" customWidth="1"/>
    <col min="8714" max="8715" width="8.85546875" style="5"/>
    <col min="8716" max="8716" width="3" style="5" customWidth="1"/>
    <col min="8717" max="8719" width="8.85546875" style="5"/>
    <col min="8720" max="8720" width="7" style="5" customWidth="1"/>
    <col min="8721" max="8960" width="8.85546875" style="5"/>
    <col min="8961" max="8961" width="3" style="5" customWidth="1"/>
    <col min="8962" max="8962" width="4.140625" style="5" customWidth="1"/>
    <col min="8963" max="8963" width="54" style="5" customWidth="1"/>
    <col min="8964" max="8964" width="3.7109375" style="5" customWidth="1"/>
    <col min="8965" max="8965" width="90.28515625" style="5" customWidth="1"/>
    <col min="8966" max="8967" width="8.85546875" style="5"/>
    <col min="8968" max="8968" width="15.42578125" style="5" customWidth="1"/>
    <col min="8969" max="8969" width="5.140625" style="5" customWidth="1"/>
    <col min="8970" max="8971" width="8.85546875" style="5"/>
    <col min="8972" max="8972" width="3" style="5" customWidth="1"/>
    <col min="8973" max="8975" width="8.85546875" style="5"/>
    <col min="8976" max="8976" width="7" style="5" customWidth="1"/>
    <col min="8977" max="9216" width="8.85546875" style="5"/>
    <col min="9217" max="9217" width="3" style="5" customWidth="1"/>
    <col min="9218" max="9218" width="4.140625" style="5" customWidth="1"/>
    <col min="9219" max="9219" width="54" style="5" customWidth="1"/>
    <col min="9220" max="9220" width="3.7109375" style="5" customWidth="1"/>
    <col min="9221" max="9221" width="90.28515625" style="5" customWidth="1"/>
    <col min="9222" max="9223" width="8.85546875" style="5"/>
    <col min="9224" max="9224" width="15.42578125" style="5" customWidth="1"/>
    <col min="9225" max="9225" width="5.140625" style="5" customWidth="1"/>
    <col min="9226" max="9227" width="8.85546875" style="5"/>
    <col min="9228" max="9228" width="3" style="5" customWidth="1"/>
    <col min="9229" max="9231" width="8.85546875" style="5"/>
    <col min="9232" max="9232" width="7" style="5" customWidth="1"/>
    <col min="9233" max="9472" width="8.85546875" style="5"/>
    <col min="9473" max="9473" width="3" style="5" customWidth="1"/>
    <col min="9474" max="9474" width="4.140625" style="5" customWidth="1"/>
    <col min="9475" max="9475" width="54" style="5" customWidth="1"/>
    <col min="9476" max="9476" width="3.7109375" style="5" customWidth="1"/>
    <col min="9477" max="9477" width="90.28515625" style="5" customWidth="1"/>
    <col min="9478" max="9479" width="8.85546875" style="5"/>
    <col min="9480" max="9480" width="15.42578125" style="5" customWidth="1"/>
    <col min="9481" max="9481" width="5.140625" style="5" customWidth="1"/>
    <col min="9482" max="9483" width="8.85546875" style="5"/>
    <col min="9484" max="9484" width="3" style="5" customWidth="1"/>
    <col min="9485" max="9487" width="8.85546875" style="5"/>
    <col min="9488" max="9488" width="7" style="5" customWidth="1"/>
    <col min="9489" max="9728" width="8.85546875" style="5"/>
    <col min="9729" max="9729" width="3" style="5" customWidth="1"/>
    <col min="9730" max="9730" width="4.140625" style="5" customWidth="1"/>
    <col min="9731" max="9731" width="54" style="5" customWidth="1"/>
    <col min="9732" max="9732" width="3.7109375" style="5" customWidth="1"/>
    <col min="9733" max="9733" width="90.28515625" style="5" customWidth="1"/>
    <col min="9734" max="9735" width="8.85546875" style="5"/>
    <col min="9736" max="9736" width="15.42578125" style="5" customWidth="1"/>
    <col min="9737" max="9737" width="5.140625" style="5" customWidth="1"/>
    <col min="9738" max="9739" width="8.85546875" style="5"/>
    <col min="9740" max="9740" width="3" style="5" customWidth="1"/>
    <col min="9741" max="9743" width="8.85546875" style="5"/>
    <col min="9744" max="9744" width="7" style="5" customWidth="1"/>
    <col min="9745" max="9984" width="8.85546875" style="5"/>
    <col min="9985" max="9985" width="3" style="5" customWidth="1"/>
    <col min="9986" max="9986" width="4.140625" style="5" customWidth="1"/>
    <col min="9987" max="9987" width="54" style="5" customWidth="1"/>
    <col min="9988" max="9988" width="3.7109375" style="5" customWidth="1"/>
    <col min="9989" max="9989" width="90.28515625" style="5" customWidth="1"/>
    <col min="9990" max="9991" width="8.85546875" style="5"/>
    <col min="9992" max="9992" width="15.42578125" style="5" customWidth="1"/>
    <col min="9993" max="9993" width="5.140625" style="5" customWidth="1"/>
    <col min="9994" max="9995" width="8.85546875" style="5"/>
    <col min="9996" max="9996" width="3" style="5" customWidth="1"/>
    <col min="9997" max="9999" width="8.85546875" style="5"/>
    <col min="10000" max="10000" width="7" style="5" customWidth="1"/>
    <col min="10001" max="10240" width="8.85546875" style="5"/>
    <col min="10241" max="10241" width="3" style="5" customWidth="1"/>
    <col min="10242" max="10242" width="4.140625" style="5" customWidth="1"/>
    <col min="10243" max="10243" width="54" style="5" customWidth="1"/>
    <col min="10244" max="10244" width="3.7109375" style="5" customWidth="1"/>
    <col min="10245" max="10245" width="90.28515625" style="5" customWidth="1"/>
    <col min="10246" max="10247" width="8.85546875" style="5"/>
    <col min="10248" max="10248" width="15.42578125" style="5" customWidth="1"/>
    <col min="10249" max="10249" width="5.140625" style="5" customWidth="1"/>
    <col min="10250" max="10251" width="8.85546875" style="5"/>
    <col min="10252" max="10252" width="3" style="5" customWidth="1"/>
    <col min="10253" max="10255" width="8.85546875" style="5"/>
    <col min="10256" max="10256" width="7" style="5" customWidth="1"/>
    <col min="10257" max="10496" width="8.85546875" style="5"/>
    <col min="10497" max="10497" width="3" style="5" customWidth="1"/>
    <col min="10498" max="10498" width="4.140625" style="5" customWidth="1"/>
    <col min="10499" max="10499" width="54" style="5" customWidth="1"/>
    <col min="10500" max="10500" width="3.7109375" style="5" customWidth="1"/>
    <col min="10501" max="10501" width="90.28515625" style="5" customWidth="1"/>
    <col min="10502" max="10503" width="8.85546875" style="5"/>
    <col min="10504" max="10504" width="15.42578125" style="5" customWidth="1"/>
    <col min="10505" max="10505" width="5.140625" style="5" customWidth="1"/>
    <col min="10506" max="10507" width="8.85546875" style="5"/>
    <col min="10508" max="10508" width="3" style="5" customWidth="1"/>
    <col min="10509" max="10511" width="8.85546875" style="5"/>
    <col min="10512" max="10512" width="7" style="5" customWidth="1"/>
    <col min="10513" max="10752" width="8.85546875" style="5"/>
    <col min="10753" max="10753" width="3" style="5" customWidth="1"/>
    <col min="10754" max="10754" width="4.140625" style="5" customWidth="1"/>
    <col min="10755" max="10755" width="54" style="5" customWidth="1"/>
    <col min="10756" max="10756" width="3.7109375" style="5" customWidth="1"/>
    <col min="10757" max="10757" width="90.28515625" style="5" customWidth="1"/>
    <col min="10758" max="10759" width="8.85546875" style="5"/>
    <col min="10760" max="10760" width="15.42578125" style="5" customWidth="1"/>
    <col min="10761" max="10761" width="5.140625" style="5" customWidth="1"/>
    <col min="10762" max="10763" width="8.85546875" style="5"/>
    <col min="10764" max="10764" width="3" style="5" customWidth="1"/>
    <col min="10765" max="10767" width="8.85546875" style="5"/>
    <col min="10768" max="10768" width="7" style="5" customWidth="1"/>
    <col min="10769" max="11008" width="8.85546875" style="5"/>
    <col min="11009" max="11009" width="3" style="5" customWidth="1"/>
    <col min="11010" max="11010" width="4.140625" style="5" customWidth="1"/>
    <col min="11011" max="11011" width="54" style="5" customWidth="1"/>
    <col min="11012" max="11012" width="3.7109375" style="5" customWidth="1"/>
    <col min="11013" max="11013" width="90.28515625" style="5" customWidth="1"/>
    <col min="11014" max="11015" width="8.85546875" style="5"/>
    <col min="11016" max="11016" width="15.42578125" style="5" customWidth="1"/>
    <col min="11017" max="11017" width="5.140625" style="5" customWidth="1"/>
    <col min="11018" max="11019" width="8.85546875" style="5"/>
    <col min="11020" max="11020" width="3" style="5" customWidth="1"/>
    <col min="11021" max="11023" width="8.85546875" style="5"/>
    <col min="11024" max="11024" width="7" style="5" customWidth="1"/>
    <col min="11025" max="11264" width="8.85546875" style="5"/>
    <col min="11265" max="11265" width="3" style="5" customWidth="1"/>
    <col min="11266" max="11266" width="4.140625" style="5" customWidth="1"/>
    <col min="11267" max="11267" width="54" style="5" customWidth="1"/>
    <col min="11268" max="11268" width="3.7109375" style="5" customWidth="1"/>
    <col min="11269" max="11269" width="90.28515625" style="5" customWidth="1"/>
    <col min="11270" max="11271" width="8.85546875" style="5"/>
    <col min="11272" max="11272" width="15.42578125" style="5" customWidth="1"/>
    <col min="11273" max="11273" width="5.140625" style="5" customWidth="1"/>
    <col min="11274" max="11275" width="8.85546875" style="5"/>
    <col min="11276" max="11276" width="3" style="5" customWidth="1"/>
    <col min="11277" max="11279" width="8.85546875" style="5"/>
    <col min="11280" max="11280" width="7" style="5" customWidth="1"/>
    <col min="11281" max="11520" width="8.85546875" style="5"/>
    <col min="11521" max="11521" width="3" style="5" customWidth="1"/>
    <col min="11522" max="11522" width="4.140625" style="5" customWidth="1"/>
    <col min="11523" max="11523" width="54" style="5" customWidth="1"/>
    <col min="11524" max="11524" width="3.7109375" style="5" customWidth="1"/>
    <col min="11525" max="11525" width="90.28515625" style="5" customWidth="1"/>
    <col min="11526" max="11527" width="8.85546875" style="5"/>
    <col min="11528" max="11528" width="15.42578125" style="5" customWidth="1"/>
    <col min="11529" max="11529" width="5.140625" style="5" customWidth="1"/>
    <col min="11530" max="11531" width="8.85546875" style="5"/>
    <col min="11532" max="11532" width="3" style="5" customWidth="1"/>
    <col min="11533" max="11535" width="8.85546875" style="5"/>
    <col min="11536" max="11536" width="7" style="5" customWidth="1"/>
    <col min="11537" max="11776" width="8.85546875" style="5"/>
    <col min="11777" max="11777" width="3" style="5" customWidth="1"/>
    <col min="11778" max="11778" width="4.140625" style="5" customWidth="1"/>
    <col min="11779" max="11779" width="54" style="5" customWidth="1"/>
    <col min="11780" max="11780" width="3.7109375" style="5" customWidth="1"/>
    <col min="11781" max="11781" width="90.28515625" style="5" customWidth="1"/>
    <col min="11782" max="11783" width="8.85546875" style="5"/>
    <col min="11784" max="11784" width="15.42578125" style="5" customWidth="1"/>
    <col min="11785" max="11785" width="5.140625" style="5" customWidth="1"/>
    <col min="11786" max="11787" width="8.85546875" style="5"/>
    <col min="11788" max="11788" width="3" style="5" customWidth="1"/>
    <col min="11789" max="11791" width="8.85546875" style="5"/>
    <col min="11792" max="11792" width="7" style="5" customWidth="1"/>
    <col min="11793" max="12032" width="8.85546875" style="5"/>
    <col min="12033" max="12033" width="3" style="5" customWidth="1"/>
    <col min="12034" max="12034" width="4.140625" style="5" customWidth="1"/>
    <col min="12035" max="12035" width="54" style="5" customWidth="1"/>
    <col min="12036" max="12036" width="3.7109375" style="5" customWidth="1"/>
    <col min="12037" max="12037" width="90.28515625" style="5" customWidth="1"/>
    <col min="12038" max="12039" width="8.85546875" style="5"/>
    <col min="12040" max="12040" width="15.42578125" style="5" customWidth="1"/>
    <col min="12041" max="12041" width="5.140625" style="5" customWidth="1"/>
    <col min="12042" max="12043" width="8.85546875" style="5"/>
    <col min="12044" max="12044" width="3" style="5" customWidth="1"/>
    <col min="12045" max="12047" width="8.85546875" style="5"/>
    <col min="12048" max="12048" width="7" style="5" customWidth="1"/>
    <col min="12049" max="12288" width="8.85546875" style="5"/>
    <col min="12289" max="12289" width="3" style="5" customWidth="1"/>
    <col min="12290" max="12290" width="4.140625" style="5" customWidth="1"/>
    <col min="12291" max="12291" width="54" style="5" customWidth="1"/>
    <col min="12292" max="12292" width="3.7109375" style="5" customWidth="1"/>
    <col min="12293" max="12293" width="90.28515625" style="5" customWidth="1"/>
    <col min="12294" max="12295" width="8.85546875" style="5"/>
    <col min="12296" max="12296" width="15.42578125" style="5" customWidth="1"/>
    <col min="12297" max="12297" width="5.140625" style="5" customWidth="1"/>
    <col min="12298" max="12299" width="8.85546875" style="5"/>
    <col min="12300" max="12300" width="3" style="5" customWidth="1"/>
    <col min="12301" max="12303" width="8.85546875" style="5"/>
    <col min="12304" max="12304" width="7" style="5" customWidth="1"/>
    <col min="12305" max="12544" width="8.85546875" style="5"/>
    <col min="12545" max="12545" width="3" style="5" customWidth="1"/>
    <col min="12546" max="12546" width="4.140625" style="5" customWidth="1"/>
    <col min="12547" max="12547" width="54" style="5" customWidth="1"/>
    <col min="12548" max="12548" width="3.7109375" style="5" customWidth="1"/>
    <col min="12549" max="12549" width="90.28515625" style="5" customWidth="1"/>
    <col min="12550" max="12551" width="8.85546875" style="5"/>
    <col min="12552" max="12552" width="15.42578125" style="5" customWidth="1"/>
    <col min="12553" max="12553" width="5.140625" style="5" customWidth="1"/>
    <col min="12554" max="12555" width="8.85546875" style="5"/>
    <col min="12556" max="12556" width="3" style="5" customWidth="1"/>
    <col min="12557" max="12559" width="8.85546875" style="5"/>
    <col min="12560" max="12560" width="7" style="5" customWidth="1"/>
    <col min="12561" max="12800" width="8.85546875" style="5"/>
    <col min="12801" max="12801" width="3" style="5" customWidth="1"/>
    <col min="12802" max="12802" width="4.140625" style="5" customWidth="1"/>
    <col min="12803" max="12803" width="54" style="5" customWidth="1"/>
    <col min="12804" max="12804" width="3.7109375" style="5" customWidth="1"/>
    <col min="12805" max="12805" width="90.28515625" style="5" customWidth="1"/>
    <col min="12806" max="12807" width="8.85546875" style="5"/>
    <col min="12808" max="12808" width="15.42578125" style="5" customWidth="1"/>
    <col min="12809" max="12809" width="5.140625" style="5" customWidth="1"/>
    <col min="12810" max="12811" width="8.85546875" style="5"/>
    <col min="12812" max="12812" width="3" style="5" customWidth="1"/>
    <col min="12813" max="12815" width="8.85546875" style="5"/>
    <col min="12816" max="12816" width="7" style="5" customWidth="1"/>
    <col min="12817" max="13056" width="8.85546875" style="5"/>
    <col min="13057" max="13057" width="3" style="5" customWidth="1"/>
    <col min="13058" max="13058" width="4.140625" style="5" customWidth="1"/>
    <col min="13059" max="13059" width="54" style="5" customWidth="1"/>
    <col min="13060" max="13060" width="3.7109375" style="5" customWidth="1"/>
    <col min="13061" max="13061" width="90.28515625" style="5" customWidth="1"/>
    <col min="13062" max="13063" width="8.85546875" style="5"/>
    <col min="13064" max="13064" width="15.42578125" style="5" customWidth="1"/>
    <col min="13065" max="13065" width="5.140625" style="5" customWidth="1"/>
    <col min="13066" max="13067" width="8.85546875" style="5"/>
    <col min="13068" max="13068" width="3" style="5" customWidth="1"/>
    <col min="13069" max="13071" width="8.85546875" style="5"/>
    <col min="13072" max="13072" width="7" style="5" customWidth="1"/>
    <col min="13073" max="13312" width="8.85546875" style="5"/>
    <col min="13313" max="13313" width="3" style="5" customWidth="1"/>
    <col min="13314" max="13314" width="4.140625" style="5" customWidth="1"/>
    <col min="13315" max="13315" width="54" style="5" customWidth="1"/>
    <col min="13316" max="13316" width="3.7109375" style="5" customWidth="1"/>
    <col min="13317" max="13317" width="90.28515625" style="5" customWidth="1"/>
    <col min="13318" max="13319" width="8.85546875" style="5"/>
    <col min="13320" max="13320" width="15.42578125" style="5" customWidth="1"/>
    <col min="13321" max="13321" width="5.140625" style="5" customWidth="1"/>
    <col min="13322" max="13323" width="8.85546875" style="5"/>
    <col min="13324" max="13324" width="3" style="5" customWidth="1"/>
    <col min="13325" max="13327" width="8.85546875" style="5"/>
    <col min="13328" max="13328" width="7" style="5" customWidth="1"/>
    <col min="13329" max="13568" width="8.85546875" style="5"/>
    <col min="13569" max="13569" width="3" style="5" customWidth="1"/>
    <col min="13570" max="13570" width="4.140625" style="5" customWidth="1"/>
    <col min="13571" max="13571" width="54" style="5" customWidth="1"/>
    <col min="13572" max="13572" width="3.7109375" style="5" customWidth="1"/>
    <col min="13573" max="13573" width="90.28515625" style="5" customWidth="1"/>
    <col min="13574" max="13575" width="8.85546875" style="5"/>
    <col min="13576" max="13576" width="15.42578125" style="5" customWidth="1"/>
    <col min="13577" max="13577" width="5.140625" style="5" customWidth="1"/>
    <col min="13578" max="13579" width="8.85546875" style="5"/>
    <col min="13580" max="13580" width="3" style="5" customWidth="1"/>
    <col min="13581" max="13583" width="8.85546875" style="5"/>
    <col min="13584" max="13584" width="7" style="5" customWidth="1"/>
    <col min="13585" max="13824" width="8.85546875" style="5"/>
    <col min="13825" max="13825" width="3" style="5" customWidth="1"/>
    <col min="13826" max="13826" width="4.140625" style="5" customWidth="1"/>
    <col min="13827" max="13827" width="54" style="5" customWidth="1"/>
    <col min="13828" max="13828" width="3.7109375" style="5" customWidth="1"/>
    <col min="13829" max="13829" width="90.28515625" style="5" customWidth="1"/>
    <col min="13830" max="13831" width="8.85546875" style="5"/>
    <col min="13832" max="13832" width="15.42578125" style="5" customWidth="1"/>
    <col min="13833" max="13833" width="5.140625" style="5" customWidth="1"/>
    <col min="13834" max="13835" width="8.85546875" style="5"/>
    <col min="13836" max="13836" width="3" style="5" customWidth="1"/>
    <col min="13837" max="13839" width="8.85546875" style="5"/>
    <col min="13840" max="13840" width="7" style="5" customWidth="1"/>
    <col min="13841" max="14080" width="8.85546875" style="5"/>
    <col min="14081" max="14081" width="3" style="5" customWidth="1"/>
    <col min="14082" max="14082" width="4.140625" style="5" customWidth="1"/>
    <col min="14083" max="14083" width="54" style="5" customWidth="1"/>
    <col min="14084" max="14084" width="3.7109375" style="5" customWidth="1"/>
    <col min="14085" max="14085" width="90.28515625" style="5" customWidth="1"/>
    <col min="14086" max="14087" width="8.85546875" style="5"/>
    <col min="14088" max="14088" width="15.42578125" style="5" customWidth="1"/>
    <col min="14089" max="14089" width="5.140625" style="5" customWidth="1"/>
    <col min="14090" max="14091" width="8.85546875" style="5"/>
    <col min="14092" max="14092" width="3" style="5" customWidth="1"/>
    <col min="14093" max="14095" width="8.85546875" style="5"/>
    <col min="14096" max="14096" width="7" style="5" customWidth="1"/>
    <col min="14097" max="14336" width="8.85546875" style="5"/>
    <col min="14337" max="14337" width="3" style="5" customWidth="1"/>
    <col min="14338" max="14338" width="4.140625" style="5" customWidth="1"/>
    <col min="14339" max="14339" width="54" style="5" customWidth="1"/>
    <col min="14340" max="14340" width="3.7109375" style="5" customWidth="1"/>
    <col min="14341" max="14341" width="90.28515625" style="5" customWidth="1"/>
    <col min="14342" max="14343" width="8.85546875" style="5"/>
    <col min="14344" max="14344" width="15.42578125" style="5" customWidth="1"/>
    <col min="14345" max="14345" width="5.140625" style="5" customWidth="1"/>
    <col min="14346" max="14347" width="8.85546875" style="5"/>
    <col min="14348" max="14348" width="3" style="5" customWidth="1"/>
    <col min="14349" max="14351" width="8.85546875" style="5"/>
    <col min="14352" max="14352" width="7" style="5" customWidth="1"/>
    <col min="14353" max="14592" width="8.85546875" style="5"/>
    <col min="14593" max="14593" width="3" style="5" customWidth="1"/>
    <col min="14594" max="14594" width="4.140625" style="5" customWidth="1"/>
    <col min="14595" max="14595" width="54" style="5" customWidth="1"/>
    <col min="14596" max="14596" width="3.7109375" style="5" customWidth="1"/>
    <col min="14597" max="14597" width="90.28515625" style="5" customWidth="1"/>
    <col min="14598" max="14599" width="8.85546875" style="5"/>
    <col min="14600" max="14600" width="15.42578125" style="5" customWidth="1"/>
    <col min="14601" max="14601" width="5.140625" style="5" customWidth="1"/>
    <col min="14602" max="14603" width="8.85546875" style="5"/>
    <col min="14604" max="14604" width="3" style="5" customWidth="1"/>
    <col min="14605" max="14607" width="8.85546875" style="5"/>
    <col min="14608" max="14608" width="7" style="5" customWidth="1"/>
    <col min="14609" max="14848" width="8.85546875" style="5"/>
    <col min="14849" max="14849" width="3" style="5" customWidth="1"/>
    <col min="14850" max="14850" width="4.140625" style="5" customWidth="1"/>
    <col min="14851" max="14851" width="54" style="5" customWidth="1"/>
    <col min="14852" max="14852" width="3.7109375" style="5" customWidth="1"/>
    <col min="14853" max="14853" width="90.28515625" style="5" customWidth="1"/>
    <col min="14854" max="14855" width="8.85546875" style="5"/>
    <col min="14856" max="14856" width="15.42578125" style="5" customWidth="1"/>
    <col min="14857" max="14857" width="5.140625" style="5" customWidth="1"/>
    <col min="14858" max="14859" width="8.85546875" style="5"/>
    <col min="14860" max="14860" width="3" style="5" customWidth="1"/>
    <col min="14861" max="14863" width="8.85546875" style="5"/>
    <col min="14864" max="14864" width="7" style="5" customWidth="1"/>
    <col min="14865" max="15104" width="8.85546875" style="5"/>
    <col min="15105" max="15105" width="3" style="5" customWidth="1"/>
    <col min="15106" max="15106" width="4.140625" style="5" customWidth="1"/>
    <col min="15107" max="15107" width="54" style="5" customWidth="1"/>
    <col min="15108" max="15108" width="3.7109375" style="5" customWidth="1"/>
    <col min="15109" max="15109" width="90.28515625" style="5" customWidth="1"/>
    <col min="15110" max="15111" width="8.85546875" style="5"/>
    <col min="15112" max="15112" width="15.42578125" style="5" customWidth="1"/>
    <col min="15113" max="15113" width="5.140625" style="5" customWidth="1"/>
    <col min="15114" max="15115" width="8.85546875" style="5"/>
    <col min="15116" max="15116" width="3" style="5" customWidth="1"/>
    <col min="15117" max="15119" width="8.85546875" style="5"/>
    <col min="15120" max="15120" width="7" style="5" customWidth="1"/>
    <col min="15121" max="15360" width="8.85546875" style="5"/>
    <col min="15361" max="15361" width="3" style="5" customWidth="1"/>
    <col min="15362" max="15362" width="4.140625" style="5" customWidth="1"/>
    <col min="15363" max="15363" width="54" style="5" customWidth="1"/>
    <col min="15364" max="15364" width="3.7109375" style="5" customWidth="1"/>
    <col min="15365" max="15365" width="90.28515625" style="5" customWidth="1"/>
    <col min="15366" max="15367" width="8.85546875" style="5"/>
    <col min="15368" max="15368" width="15.42578125" style="5" customWidth="1"/>
    <col min="15369" max="15369" width="5.140625" style="5" customWidth="1"/>
    <col min="15370" max="15371" width="8.85546875" style="5"/>
    <col min="15372" max="15372" width="3" style="5" customWidth="1"/>
    <col min="15373" max="15375" width="8.85546875" style="5"/>
    <col min="15376" max="15376" width="7" style="5" customWidth="1"/>
    <col min="15377" max="15616" width="8.85546875" style="5"/>
    <col min="15617" max="15617" width="3" style="5" customWidth="1"/>
    <col min="15618" max="15618" width="4.140625" style="5" customWidth="1"/>
    <col min="15619" max="15619" width="54" style="5" customWidth="1"/>
    <col min="15620" max="15620" width="3.7109375" style="5" customWidth="1"/>
    <col min="15621" max="15621" width="90.28515625" style="5" customWidth="1"/>
    <col min="15622" max="15623" width="8.85546875" style="5"/>
    <col min="15624" max="15624" width="15.42578125" style="5" customWidth="1"/>
    <col min="15625" max="15625" width="5.140625" style="5" customWidth="1"/>
    <col min="15626" max="15627" width="8.85546875" style="5"/>
    <col min="15628" max="15628" width="3" style="5" customWidth="1"/>
    <col min="15629" max="15631" width="8.85546875" style="5"/>
    <col min="15632" max="15632" width="7" style="5" customWidth="1"/>
    <col min="15633" max="15872" width="8.85546875" style="5"/>
    <col min="15873" max="15873" width="3" style="5" customWidth="1"/>
    <col min="15874" max="15874" width="4.140625" style="5" customWidth="1"/>
    <col min="15875" max="15875" width="54" style="5" customWidth="1"/>
    <col min="15876" max="15876" width="3.7109375" style="5" customWidth="1"/>
    <col min="15877" max="15877" width="90.28515625" style="5" customWidth="1"/>
    <col min="15878" max="15879" width="8.85546875" style="5"/>
    <col min="15880" max="15880" width="15.42578125" style="5" customWidth="1"/>
    <col min="15881" max="15881" width="5.140625" style="5" customWidth="1"/>
    <col min="15882" max="15883" width="8.85546875" style="5"/>
    <col min="15884" max="15884" width="3" style="5" customWidth="1"/>
    <col min="15885" max="15887" width="8.85546875" style="5"/>
    <col min="15888" max="15888" width="7" style="5" customWidth="1"/>
    <col min="15889" max="16128" width="8.85546875" style="5"/>
    <col min="16129" max="16129" width="3" style="5" customWidth="1"/>
    <col min="16130" max="16130" width="4.140625" style="5" customWidth="1"/>
    <col min="16131" max="16131" width="54" style="5" customWidth="1"/>
    <col min="16132" max="16132" width="3.7109375" style="5" customWidth="1"/>
    <col min="16133" max="16133" width="90.28515625" style="5" customWidth="1"/>
    <col min="16134" max="16135" width="8.85546875" style="5"/>
    <col min="16136" max="16136" width="15.42578125" style="5" customWidth="1"/>
    <col min="16137" max="16137" width="5.140625" style="5" customWidth="1"/>
    <col min="16138" max="16139" width="8.85546875" style="5"/>
    <col min="16140" max="16140" width="3" style="5" customWidth="1"/>
    <col min="16141" max="16143" width="8.85546875" style="5"/>
    <col min="16144" max="16144" width="7" style="5" customWidth="1"/>
    <col min="16145" max="16384" width="8.85546875" style="5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6"/>
      <c r="C40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9BC9B-69E5-4C5D-8DF7-2626CFD55564}">
  <sheetPr codeName="Sheet1"/>
  <dimension ref="A1:AP176"/>
  <sheetViews>
    <sheetView tabSelected="1" workbookViewId="0">
      <pane xSplit="7" ySplit="2" topLeftCell="H3" activePane="bottomRight" state="frozenSplit"/>
      <selection pane="topRight" activeCell="J1" sqref="J1"/>
      <selection pane="bottomLeft" activeCell="A3" sqref="A3"/>
      <selection pane="bottomRight" activeCell="AR12" sqref="AR12"/>
    </sheetView>
  </sheetViews>
  <sheetFormatPr defaultRowHeight="15" outlineLevelRow="5" x14ac:dyDescent="0.25"/>
  <cols>
    <col min="1" max="1" width="0.5703125" style="3" customWidth="1"/>
    <col min="2" max="6" width="3" style="3" customWidth="1"/>
    <col min="7" max="7" width="31.28515625" style="3" customWidth="1"/>
    <col min="8" max="8" width="10.140625" style="8" customWidth="1"/>
    <col min="9" max="9" width="9.140625" style="8" customWidth="1"/>
    <col min="10" max="10" width="8.42578125" style="7" customWidth="1"/>
    <col min="11" max="11" width="9.5703125" style="4" customWidth="1"/>
    <col min="12" max="12" width="0.28515625" style="4" customWidth="1"/>
    <col min="13" max="13" width="8.5703125" style="4" customWidth="1"/>
    <col min="14" max="14" width="0.42578125" style="4" customWidth="1"/>
    <col min="15" max="15" width="10.42578125" style="4" customWidth="1"/>
    <col min="16" max="16" width="0.140625" style="4" customWidth="1"/>
    <col min="17" max="17" width="10.42578125" style="4" customWidth="1"/>
    <col min="18" max="18" width="0.140625" style="4" customWidth="1"/>
    <col min="19" max="19" width="8.42578125" style="4" customWidth="1"/>
    <col min="20" max="20" width="2.28515625" style="4" hidden="1" customWidth="1"/>
    <col min="21" max="21" width="9.140625" style="4" customWidth="1"/>
    <col min="22" max="22" width="0.28515625" style="4" customWidth="1"/>
    <col min="23" max="23" width="8.28515625" style="4" customWidth="1"/>
    <col min="24" max="24" width="0.140625" style="4" customWidth="1"/>
    <col min="25" max="25" width="8.140625" style="4" customWidth="1"/>
    <col min="26" max="26" width="2.28515625" style="4" hidden="1" customWidth="1"/>
    <col min="27" max="27" width="8" style="4" customWidth="1"/>
    <col min="28" max="28" width="2.28515625" style="4" hidden="1" customWidth="1"/>
    <col min="29" max="29" width="9.28515625" style="4" customWidth="1"/>
    <col min="30" max="30" width="0.28515625" style="4" customWidth="1"/>
    <col min="31" max="31" width="8.85546875" style="4" customWidth="1"/>
    <col min="32" max="32" width="0.140625" style="4" customWidth="1"/>
    <col min="33" max="33" width="9.28515625" style="4" customWidth="1"/>
    <col min="34" max="34" width="0.28515625" style="4" customWidth="1"/>
    <col min="35" max="35" width="16.85546875" style="4" hidden="1" customWidth="1"/>
    <col min="36" max="36" width="2.28515625" style="4" hidden="1" customWidth="1"/>
    <col min="37" max="37" width="11.140625" style="4" hidden="1" customWidth="1"/>
    <col min="38" max="38" width="2.28515625" style="4" hidden="1" customWidth="1"/>
    <col min="39" max="39" width="10.140625" style="8" customWidth="1"/>
    <col min="40" max="40" width="2.28515625" style="4" hidden="1" customWidth="1"/>
    <col min="41" max="41" width="9.140625" style="8" customWidth="1"/>
    <col min="42" max="42" width="6" style="7" customWidth="1"/>
  </cols>
  <sheetData>
    <row r="1" spans="1:42" ht="17.100000000000001" customHeight="1" thickBot="1" x14ac:dyDescent="0.3">
      <c r="A1" s="9"/>
      <c r="B1" s="9"/>
      <c r="C1" s="9"/>
      <c r="D1" s="9"/>
      <c r="E1" s="9"/>
      <c r="F1" s="9"/>
      <c r="G1" s="9"/>
      <c r="H1" s="10" t="s">
        <v>7</v>
      </c>
      <c r="I1" s="14"/>
      <c r="J1" s="15"/>
      <c r="K1" s="10" t="s">
        <v>0</v>
      </c>
      <c r="L1" s="11"/>
      <c r="M1" s="12"/>
      <c r="N1" s="13"/>
      <c r="O1" s="10" t="s">
        <v>1</v>
      </c>
      <c r="P1" s="11"/>
      <c r="Q1" s="12"/>
      <c r="R1" s="13"/>
      <c r="S1" s="10" t="s">
        <v>2</v>
      </c>
      <c r="T1" s="11"/>
      <c r="U1" s="12"/>
      <c r="V1" s="13"/>
      <c r="W1" s="10" t="s">
        <v>3</v>
      </c>
      <c r="X1" s="11"/>
      <c r="Y1" s="12"/>
      <c r="Z1" s="13"/>
      <c r="AA1" s="10" t="s">
        <v>4</v>
      </c>
      <c r="AB1" s="11"/>
      <c r="AC1" s="12"/>
      <c r="AD1" s="13"/>
      <c r="AE1" s="10" t="s">
        <v>5</v>
      </c>
      <c r="AF1" s="11"/>
      <c r="AG1" s="12"/>
      <c r="AH1" s="13"/>
      <c r="AI1" s="10" t="s">
        <v>6</v>
      </c>
      <c r="AJ1" s="11"/>
      <c r="AK1" s="12"/>
      <c r="AL1" s="13"/>
      <c r="AM1" s="10" t="s">
        <v>7</v>
      </c>
      <c r="AN1" s="11"/>
      <c r="AO1" s="14"/>
      <c r="AP1" s="15"/>
    </row>
    <row r="2" spans="1:42" s="2" customFormat="1" ht="17.100000000000001" customHeight="1" thickTop="1" thickBot="1" x14ac:dyDescent="0.3">
      <c r="A2" s="16"/>
      <c r="B2" s="16"/>
      <c r="C2" s="16"/>
      <c r="D2" s="16"/>
      <c r="E2" s="16"/>
      <c r="F2" s="16"/>
      <c r="G2" s="16"/>
      <c r="H2" s="17" t="s">
        <v>8</v>
      </c>
      <c r="I2" s="17" t="s">
        <v>9</v>
      </c>
      <c r="J2" s="19" t="s">
        <v>181</v>
      </c>
      <c r="K2" s="17" t="s">
        <v>8</v>
      </c>
      <c r="L2" s="18"/>
      <c r="M2" s="17" t="s">
        <v>9</v>
      </c>
      <c r="N2" s="18"/>
      <c r="O2" s="17" t="s">
        <v>8</v>
      </c>
      <c r="P2" s="18"/>
      <c r="Q2" s="17" t="s">
        <v>9</v>
      </c>
      <c r="R2" s="18"/>
      <c r="S2" s="17" t="s">
        <v>8</v>
      </c>
      <c r="T2" s="18"/>
      <c r="U2" s="17" t="s">
        <v>9</v>
      </c>
      <c r="V2" s="18"/>
      <c r="W2" s="17" t="s">
        <v>8</v>
      </c>
      <c r="X2" s="18"/>
      <c r="Y2" s="17" t="s">
        <v>9</v>
      </c>
      <c r="Z2" s="18"/>
      <c r="AA2" s="17" t="s">
        <v>8</v>
      </c>
      <c r="AB2" s="18"/>
      <c r="AC2" s="17" t="s">
        <v>9</v>
      </c>
      <c r="AD2" s="18"/>
      <c r="AE2" s="17" t="s">
        <v>8</v>
      </c>
      <c r="AF2" s="18"/>
      <c r="AG2" s="17" t="s">
        <v>9</v>
      </c>
      <c r="AH2" s="18"/>
      <c r="AI2" s="17" t="s">
        <v>8</v>
      </c>
      <c r="AJ2" s="18"/>
      <c r="AK2" s="17" t="s">
        <v>9</v>
      </c>
      <c r="AL2" s="18"/>
      <c r="AM2" s="17" t="s">
        <v>8</v>
      </c>
      <c r="AN2" s="18"/>
      <c r="AO2" s="17" t="s">
        <v>9</v>
      </c>
      <c r="AP2" s="19" t="s">
        <v>181</v>
      </c>
    </row>
    <row r="3" spans="1:42" ht="0.75" customHeight="1" thickTop="1" x14ac:dyDescent="0.25">
      <c r="A3" s="9"/>
      <c r="B3" s="9"/>
      <c r="C3" s="9"/>
      <c r="D3" s="9"/>
      <c r="E3" s="9"/>
      <c r="F3" s="9"/>
      <c r="G3" s="9"/>
      <c r="H3" s="9"/>
      <c r="I3" s="9"/>
      <c r="J3" s="15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9"/>
      <c r="AN3" s="20"/>
      <c r="AO3" s="9"/>
      <c r="AP3" s="15"/>
    </row>
    <row r="4" spans="1:42" ht="17.100000000000001" customHeight="1" outlineLevel="1" x14ac:dyDescent="0.25">
      <c r="A4" s="9"/>
      <c r="B4" s="9" t="s">
        <v>10</v>
      </c>
      <c r="C4" s="9"/>
      <c r="D4" s="9"/>
      <c r="E4" s="9"/>
      <c r="F4" s="9"/>
      <c r="G4" s="9"/>
      <c r="H4" s="9"/>
      <c r="I4" s="9"/>
      <c r="J4" s="21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9"/>
      <c r="AN4" s="20"/>
      <c r="AO4" s="9"/>
      <c r="AP4" s="21"/>
    </row>
    <row r="5" spans="1:42" ht="17.100000000000001" customHeight="1" outlineLevel="2" x14ac:dyDescent="0.25">
      <c r="A5" s="23"/>
      <c r="B5" s="23"/>
      <c r="C5" s="23" t="s">
        <v>11</v>
      </c>
      <c r="D5" s="23"/>
      <c r="E5" s="23"/>
      <c r="F5" s="23"/>
      <c r="G5" s="23"/>
      <c r="H5" s="26"/>
      <c r="I5" s="26"/>
      <c r="J5" s="27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6"/>
      <c r="AN5" s="25"/>
      <c r="AO5" s="26"/>
      <c r="AP5" s="27"/>
    </row>
    <row r="6" spans="1:42" ht="16.5" hidden="1" customHeight="1" outlineLevel="2" x14ac:dyDescent="0.25">
      <c r="A6" s="9"/>
      <c r="B6" s="9"/>
      <c r="C6" s="9"/>
      <c r="D6" s="9" t="s">
        <v>12</v>
      </c>
      <c r="E6" s="9"/>
      <c r="F6" s="9"/>
      <c r="G6" s="9"/>
      <c r="H6" s="29">
        <v>0</v>
      </c>
      <c r="I6" s="29">
        <v>0</v>
      </c>
      <c r="J6" s="30"/>
      <c r="K6" s="28">
        <v>0</v>
      </c>
      <c r="L6" s="28"/>
      <c r="M6" s="28">
        <v>0</v>
      </c>
      <c r="N6" s="28"/>
      <c r="O6" s="28">
        <v>0</v>
      </c>
      <c r="P6" s="28"/>
      <c r="Q6" s="28"/>
      <c r="R6" s="28"/>
      <c r="S6" s="28">
        <v>0</v>
      </c>
      <c r="T6" s="28"/>
      <c r="U6" s="28"/>
      <c r="V6" s="28"/>
      <c r="W6" s="28">
        <v>0</v>
      </c>
      <c r="X6" s="28"/>
      <c r="Y6" s="28"/>
      <c r="Z6" s="28"/>
      <c r="AA6" s="28">
        <v>0</v>
      </c>
      <c r="AB6" s="28"/>
      <c r="AC6" s="28"/>
      <c r="AD6" s="28"/>
      <c r="AE6" s="28">
        <v>0</v>
      </c>
      <c r="AF6" s="28"/>
      <c r="AG6" s="28"/>
      <c r="AH6" s="28"/>
      <c r="AI6" s="28">
        <v>0</v>
      </c>
      <c r="AJ6" s="28"/>
      <c r="AK6" s="28">
        <v>0</v>
      </c>
      <c r="AL6" s="28"/>
      <c r="AM6" s="29">
        <f>ROUND(K6+O6+S6+W6+AA6+AE6+AI6,5)</f>
        <v>0</v>
      </c>
      <c r="AN6" s="28"/>
      <c r="AO6" s="29">
        <f>ROUND(M6+Q6+U6+Y6+AC6+AG6+AK6,5)</f>
        <v>0</v>
      </c>
      <c r="AP6" s="30"/>
    </row>
    <row r="7" spans="1:42" ht="17.100000000000001" customHeight="1" outlineLevel="2" x14ac:dyDescent="0.25">
      <c r="A7" s="9"/>
      <c r="B7" s="9"/>
      <c r="C7" s="9"/>
      <c r="D7" s="9" t="s">
        <v>13</v>
      </c>
      <c r="E7" s="9"/>
      <c r="F7" s="9"/>
      <c r="G7" s="9"/>
      <c r="H7" s="29">
        <v>243930.41</v>
      </c>
      <c r="I7" s="29">
        <v>185000</v>
      </c>
      <c r="J7" s="22">
        <v>1.3185427567567567</v>
      </c>
      <c r="K7" s="28">
        <v>243930.41</v>
      </c>
      <c r="L7" s="28"/>
      <c r="M7" s="28">
        <v>185000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>
        <v>0</v>
      </c>
      <c r="AJ7" s="28"/>
      <c r="AK7" s="28">
        <v>0</v>
      </c>
      <c r="AL7" s="28"/>
      <c r="AM7" s="29">
        <f>ROUND(K7+O7+S7+W7+AA7+AE7+AI7,5)</f>
        <v>243930.41</v>
      </c>
      <c r="AN7" s="28"/>
      <c r="AO7" s="29">
        <f>ROUND(M7+Q7+U7+Y7+AC7+AG7+AK7,5)</f>
        <v>185000</v>
      </c>
      <c r="AP7" s="22">
        <f>IF(AO7&lt;0,"0",AM7/AO7)</f>
        <v>1.3185427567567567</v>
      </c>
    </row>
    <row r="8" spans="1:42" ht="17.100000000000001" customHeight="1" outlineLevel="2" x14ac:dyDescent="0.25">
      <c r="A8" s="23"/>
      <c r="B8" s="23"/>
      <c r="C8" s="23"/>
      <c r="D8" s="23" t="s">
        <v>14</v>
      </c>
      <c r="E8" s="23"/>
      <c r="F8" s="23"/>
      <c r="G8" s="23"/>
      <c r="H8" s="26"/>
      <c r="I8" s="26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>
        <v>0</v>
      </c>
      <c r="AJ8" s="25"/>
      <c r="AK8" s="25">
        <v>0</v>
      </c>
      <c r="AL8" s="25"/>
      <c r="AM8" s="26"/>
      <c r="AN8" s="25"/>
      <c r="AO8" s="26"/>
      <c r="AP8" s="24"/>
    </row>
    <row r="9" spans="1:42" ht="17.100000000000001" customHeight="1" outlineLevel="2" x14ac:dyDescent="0.25">
      <c r="A9" s="9"/>
      <c r="B9" s="9"/>
      <c r="C9" s="9"/>
      <c r="D9" s="9" t="s">
        <v>15</v>
      </c>
      <c r="E9" s="9"/>
      <c r="F9" s="9"/>
      <c r="G9" s="9"/>
      <c r="H9" s="29">
        <v>5842</v>
      </c>
      <c r="I9" s="29">
        <v>70000</v>
      </c>
      <c r="J9" s="22">
        <v>8.3457142857142855E-2</v>
      </c>
      <c r="K9" s="28"/>
      <c r="L9" s="28"/>
      <c r="M9" s="28"/>
      <c r="N9" s="28"/>
      <c r="O9" s="28">
        <v>5842</v>
      </c>
      <c r="P9" s="28"/>
      <c r="Q9" s="28">
        <v>70000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>
        <v>0</v>
      </c>
      <c r="AJ9" s="28"/>
      <c r="AK9" s="28">
        <v>0</v>
      </c>
      <c r="AL9" s="28"/>
      <c r="AM9" s="29">
        <f>ROUND(K9+O9+S9+W9+AA9+AE9+AI9,5)</f>
        <v>5842</v>
      </c>
      <c r="AN9" s="28"/>
      <c r="AO9" s="29">
        <f>ROUND(M9+Q9+U9+Y9+AC9+AG9+AK9,5)</f>
        <v>70000</v>
      </c>
      <c r="AP9" s="22">
        <f t="shared" ref="AP9:AP71" si="0">IF(AO9&lt;0,"0",AM9/AO9)</f>
        <v>8.3457142857142855E-2</v>
      </c>
    </row>
    <row r="10" spans="1:42" ht="17.100000000000001" customHeight="1" outlineLevel="2" x14ac:dyDescent="0.25">
      <c r="A10" s="23"/>
      <c r="B10" s="23"/>
      <c r="C10" s="23"/>
      <c r="D10" s="23" t="s">
        <v>16</v>
      </c>
      <c r="E10" s="23"/>
      <c r="F10" s="23"/>
      <c r="G10" s="23"/>
      <c r="H10" s="26">
        <v>121707.53</v>
      </c>
      <c r="I10" s="26">
        <v>81000</v>
      </c>
      <c r="J10" s="24">
        <v>1.502562098765432</v>
      </c>
      <c r="K10" s="25"/>
      <c r="L10" s="25"/>
      <c r="M10" s="25"/>
      <c r="N10" s="25"/>
      <c r="O10" s="25">
        <v>28500</v>
      </c>
      <c r="P10" s="25"/>
      <c r="Q10" s="25">
        <v>27000</v>
      </c>
      <c r="R10" s="25"/>
      <c r="S10" s="25"/>
      <c r="T10" s="25"/>
      <c r="U10" s="25"/>
      <c r="V10" s="25"/>
      <c r="W10" s="25"/>
      <c r="X10" s="25"/>
      <c r="Y10" s="25"/>
      <c r="Z10" s="25"/>
      <c r="AA10" s="25">
        <v>37603.85</v>
      </c>
      <c r="AB10" s="25"/>
      <c r="AC10" s="25">
        <v>27000</v>
      </c>
      <c r="AD10" s="25"/>
      <c r="AE10" s="25">
        <v>55603.68</v>
      </c>
      <c r="AF10" s="25"/>
      <c r="AG10" s="25">
        <v>27000</v>
      </c>
      <c r="AH10" s="25"/>
      <c r="AI10" s="25">
        <v>0</v>
      </c>
      <c r="AJ10" s="25"/>
      <c r="AK10" s="25">
        <v>0</v>
      </c>
      <c r="AL10" s="25"/>
      <c r="AM10" s="26">
        <f>ROUND(K10+O10+S10+W10+AA10+AE10+AI10,5)</f>
        <v>121707.53</v>
      </c>
      <c r="AN10" s="25"/>
      <c r="AO10" s="26">
        <f>ROUND(M10+Q10+U10+Y10+AC10+AG10+AK10,5)</f>
        <v>81000</v>
      </c>
      <c r="AP10" s="24">
        <f t="shared" si="0"/>
        <v>1.502562098765432</v>
      </c>
    </row>
    <row r="11" spans="1:42" ht="17.100000000000001" customHeight="1" outlineLevel="2" x14ac:dyDescent="0.25">
      <c r="A11" s="9"/>
      <c r="B11" s="9"/>
      <c r="C11" s="9"/>
      <c r="D11" s="9" t="s">
        <v>17</v>
      </c>
      <c r="E11" s="9"/>
      <c r="F11" s="9"/>
      <c r="G11" s="9"/>
      <c r="H11" s="29">
        <v>37100</v>
      </c>
      <c r="I11" s="29">
        <v>20850</v>
      </c>
      <c r="J11" s="22">
        <v>1.7793764988009593</v>
      </c>
      <c r="K11" s="28"/>
      <c r="L11" s="28"/>
      <c r="M11" s="28"/>
      <c r="N11" s="28"/>
      <c r="O11" s="28">
        <v>12750</v>
      </c>
      <c r="P11" s="28"/>
      <c r="Q11" s="28">
        <v>7650</v>
      </c>
      <c r="R11" s="28"/>
      <c r="S11" s="28"/>
      <c r="T11" s="28"/>
      <c r="U11" s="28"/>
      <c r="V11" s="28"/>
      <c r="W11" s="28"/>
      <c r="X11" s="28"/>
      <c r="Y11" s="28"/>
      <c r="Z11" s="28"/>
      <c r="AA11" s="28">
        <v>10250</v>
      </c>
      <c r="AB11" s="28"/>
      <c r="AC11" s="28">
        <v>6150</v>
      </c>
      <c r="AD11" s="28"/>
      <c r="AE11" s="28">
        <v>14100</v>
      </c>
      <c r="AF11" s="28"/>
      <c r="AG11" s="28">
        <v>7050</v>
      </c>
      <c r="AH11" s="28"/>
      <c r="AI11" s="28">
        <v>0</v>
      </c>
      <c r="AJ11" s="28"/>
      <c r="AK11" s="28">
        <v>0</v>
      </c>
      <c r="AL11" s="28"/>
      <c r="AM11" s="29">
        <f>ROUND(K11+O11+S11+W11+AA11+AE11+AI11,5)</f>
        <v>37100</v>
      </c>
      <c r="AN11" s="28"/>
      <c r="AO11" s="29">
        <f>ROUND(M11+Q11+U11+Y11+AC11+AG11+AK11,5)</f>
        <v>20850</v>
      </c>
      <c r="AP11" s="22">
        <f t="shared" si="0"/>
        <v>1.7793764988009593</v>
      </c>
    </row>
    <row r="12" spans="1:42" ht="17.100000000000001" customHeight="1" outlineLevel="1" x14ac:dyDescent="0.25">
      <c r="A12" s="23"/>
      <c r="B12" s="23"/>
      <c r="C12" s="23" t="s">
        <v>18</v>
      </c>
      <c r="D12" s="23"/>
      <c r="E12" s="23"/>
      <c r="F12" s="23"/>
      <c r="G12" s="23"/>
      <c r="H12" s="26">
        <v>408579.94</v>
      </c>
      <c r="I12" s="26">
        <v>356850</v>
      </c>
      <c r="J12" s="24">
        <v>1.1449627014151604</v>
      </c>
      <c r="K12" s="25">
        <f>ROUND(SUM(K5:K11),5)</f>
        <v>243930.41</v>
      </c>
      <c r="L12" s="25"/>
      <c r="M12" s="25">
        <f>ROUND(SUM(M5:M11),5)</f>
        <v>185000</v>
      </c>
      <c r="N12" s="25"/>
      <c r="O12" s="25">
        <f>ROUND(SUM(O5:O11),5)</f>
        <v>47092</v>
      </c>
      <c r="P12" s="25"/>
      <c r="Q12" s="25">
        <f>ROUND(SUM(Q5:Q11),5)</f>
        <v>104650</v>
      </c>
      <c r="R12" s="25"/>
      <c r="S12" s="25"/>
      <c r="T12" s="25"/>
      <c r="U12" s="25"/>
      <c r="V12" s="25"/>
      <c r="W12" s="25"/>
      <c r="X12" s="25"/>
      <c r="Y12" s="25"/>
      <c r="Z12" s="25"/>
      <c r="AA12" s="25">
        <f>ROUND(SUM(AA5:AA11),5)</f>
        <v>47853.85</v>
      </c>
      <c r="AB12" s="25"/>
      <c r="AC12" s="25">
        <f>ROUND(SUM(AC5:AC11),5)</f>
        <v>33150</v>
      </c>
      <c r="AD12" s="25"/>
      <c r="AE12" s="25">
        <f>ROUND(SUM(AE5:AE11),5)</f>
        <v>69703.679999999993</v>
      </c>
      <c r="AF12" s="25"/>
      <c r="AG12" s="25">
        <f>ROUND(SUM(AG5:AG11),5)</f>
        <v>34050</v>
      </c>
      <c r="AH12" s="25"/>
      <c r="AI12" s="25">
        <f>ROUND(SUM(AI5:AI11),5)</f>
        <v>0</v>
      </c>
      <c r="AJ12" s="25"/>
      <c r="AK12" s="25">
        <f>ROUND(SUM(AK5:AK11),5)</f>
        <v>0</v>
      </c>
      <c r="AL12" s="25"/>
      <c r="AM12" s="26">
        <f>ROUND(K12+O12+S12+W12+AA12+AE12+AI12,5)</f>
        <v>408579.94</v>
      </c>
      <c r="AN12" s="25"/>
      <c r="AO12" s="26">
        <f>ROUND(M12+Q12+U12+Y12+AC12+AG12+AK12,5)</f>
        <v>356850</v>
      </c>
      <c r="AP12" s="24">
        <f t="shared" si="0"/>
        <v>1.1449627014151604</v>
      </c>
    </row>
    <row r="13" spans="1:42" ht="17.100000000000001" customHeight="1" outlineLevel="2" x14ac:dyDescent="0.25">
      <c r="A13" s="9"/>
      <c r="B13" s="9"/>
      <c r="C13" s="9" t="s">
        <v>19</v>
      </c>
      <c r="D13" s="9"/>
      <c r="E13" s="9"/>
      <c r="F13" s="9"/>
      <c r="G13" s="9"/>
      <c r="H13" s="29"/>
      <c r="I13" s="29"/>
      <c r="J13" s="22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9"/>
      <c r="AN13" s="28"/>
      <c r="AO13" s="29"/>
      <c r="AP13" s="22"/>
    </row>
    <row r="14" spans="1:42" ht="17.100000000000001" customHeight="1" outlineLevel="3" x14ac:dyDescent="0.25">
      <c r="A14" s="23"/>
      <c r="B14" s="23"/>
      <c r="C14" s="23"/>
      <c r="D14" s="23" t="s">
        <v>20</v>
      </c>
      <c r="E14" s="23"/>
      <c r="F14" s="23"/>
      <c r="G14" s="23"/>
      <c r="H14" s="26"/>
      <c r="I14" s="26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6"/>
      <c r="AN14" s="25"/>
      <c r="AO14" s="26"/>
      <c r="AP14" s="24"/>
    </row>
    <row r="15" spans="1:42" ht="17.100000000000001" customHeight="1" outlineLevel="3" x14ac:dyDescent="0.25">
      <c r="A15" s="9"/>
      <c r="B15" s="9"/>
      <c r="C15" s="9"/>
      <c r="D15" s="9"/>
      <c r="E15" s="9" t="s">
        <v>21</v>
      </c>
      <c r="F15" s="9"/>
      <c r="G15" s="9"/>
      <c r="H15" s="29">
        <v>10000</v>
      </c>
      <c r="I15" s="29">
        <v>10000</v>
      </c>
      <c r="J15" s="22">
        <v>1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>
        <v>10000</v>
      </c>
      <c r="X15" s="28"/>
      <c r="Y15" s="28">
        <v>10000</v>
      </c>
      <c r="Z15" s="28"/>
      <c r="AA15" s="28"/>
      <c r="AB15" s="28"/>
      <c r="AC15" s="28"/>
      <c r="AD15" s="28"/>
      <c r="AE15" s="28"/>
      <c r="AF15" s="28"/>
      <c r="AG15" s="28"/>
      <c r="AH15" s="28"/>
      <c r="AI15" s="28">
        <v>0</v>
      </c>
      <c r="AJ15" s="28"/>
      <c r="AK15" s="28">
        <v>0</v>
      </c>
      <c r="AL15" s="28"/>
      <c r="AM15" s="29">
        <f t="shared" ref="AM15:AM20" si="1">ROUND(K15+O15+S15+W15+AA15+AE15+AI15,5)</f>
        <v>10000</v>
      </c>
      <c r="AN15" s="28"/>
      <c r="AO15" s="29">
        <f t="shared" ref="AO15:AO22" si="2">ROUND(M15+Q15+U15+Y15+AC15+AG15+AK15,5)</f>
        <v>10000</v>
      </c>
      <c r="AP15" s="22">
        <f t="shared" si="0"/>
        <v>1</v>
      </c>
    </row>
    <row r="16" spans="1:42" ht="17.100000000000001" customHeight="1" outlineLevel="3" x14ac:dyDescent="0.25">
      <c r="A16" s="23"/>
      <c r="B16" s="23"/>
      <c r="C16" s="23"/>
      <c r="D16" s="23"/>
      <c r="E16" s="23" t="s">
        <v>22</v>
      </c>
      <c r="F16" s="23"/>
      <c r="G16" s="23"/>
      <c r="H16" s="26">
        <v>17140.77</v>
      </c>
      <c r="I16" s="26">
        <v>30000</v>
      </c>
      <c r="J16" s="24">
        <v>0.57135900000000006</v>
      </c>
      <c r="K16" s="25">
        <v>17140.77</v>
      </c>
      <c r="L16" s="25"/>
      <c r="M16" s="25">
        <v>30000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>
        <v>0</v>
      </c>
      <c r="AJ16" s="25"/>
      <c r="AK16" s="25">
        <v>0</v>
      </c>
      <c r="AL16" s="25"/>
      <c r="AM16" s="26">
        <f t="shared" si="1"/>
        <v>17140.77</v>
      </c>
      <c r="AN16" s="25"/>
      <c r="AO16" s="26">
        <f t="shared" si="2"/>
        <v>30000</v>
      </c>
      <c r="AP16" s="24">
        <f t="shared" si="0"/>
        <v>0.57135900000000006</v>
      </c>
    </row>
    <row r="17" spans="1:42" ht="17.100000000000001" customHeight="1" outlineLevel="3" x14ac:dyDescent="0.25">
      <c r="A17" s="9"/>
      <c r="B17" s="9"/>
      <c r="C17" s="9"/>
      <c r="D17" s="9"/>
      <c r="E17" s="9" t="s">
        <v>23</v>
      </c>
      <c r="F17" s="9"/>
      <c r="G17" s="9"/>
      <c r="H17" s="29">
        <v>22881.759999999998</v>
      </c>
      <c r="I17" s="29">
        <v>10000</v>
      </c>
      <c r="J17" s="22">
        <v>2.288176</v>
      </c>
      <c r="K17" s="28"/>
      <c r="L17" s="28"/>
      <c r="M17" s="28"/>
      <c r="N17" s="28"/>
      <c r="O17" s="28">
        <v>22881.759999999998</v>
      </c>
      <c r="P17" s="28"/>
      <c r="Q17" s="28">
        <v>10000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>
        <v>0</v>
      </c>
      <c r="AJ17" s="28"/>
      <c r="AK17" s="28">
        <v>0</v>
      </c>
      <c r="AL17" s="28"/>
      <c r="AM17" s="29">
        <f t="shared" si="1"/>
        <v>22881.759999999998</v>
      </c>
      <c r="AN17" s="28"/>
      <c r="AO17" s="29">
        <f t="shared" si="2"/>
        <v>10000</v>
      </c>
      <c r="AP17" s="22">
        <f t="shared" si="0"/>
        <v>2.288176</v>
      </c>
    </row>
    <row r="18" spans="1:42" ht="17.100000000000001" customHeight="1" outlineLevel="3" x14ac:dyDescent="0.25">
      <c r="A18" s="23"/>
      <c r="B18" s="23"/>
      <c r="C18" s="23"/>
      <c r="D18" s="23"/>
      <c r="E18" s="23" t="s">
        <v>24</v>
      </c>
      <c r="F18" s="23"/>
      <c r="G18" s="23"/>
      <c r="H18" s="26">
        <v>17504</v>
      </c>
      <c r="I18" s="26">
        <v>10000</v>
      </c>
      <c r="J18" s="24">
        <v>1.7504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>
        <v>17504</v>
      </c>
      <c r="X18" s="25"/>
      <c r="Y18" s="25">
        <v>10000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>
        <v>0</v>
      </c>
      <c r="AJ18" s="25"/>
      <c r="AK18" s="25">
        <v>0</v>
      </c>
      <c r="AL18" s="25"/>
      <c r="AM18" s="26">
        <f t="shared" si="1"/>
        <v>17504</v>
      </c>
      <c r="AN18" s="25"/>
      <c r="AO18" s="26">
        <f t="shared" si="2"/>
        <v>10000</v>
      </c>
      <c r="AP18" s="24">
        <f t="shared" si="0"/>
        <v>1.7504</v>
      </c>
    </row>
    <row r="19" spans="1:42" ht="17.100000000000001" customHeight="1" outlineLevel="3" x14ac:dyDescent="0.25">
      <c r="A19" s="9"/>
      <c r="B19" s="9"/>
      <c r="C19" s="9"/>
      <c r="D19" s="9"/>
      <c r="E19" s="9" t="s">
        <v>25</v>
      </c>
      <c r="F19" s="9"/>
      <c r="G19" s="9"/>
      <c r="H19" s="29">
        <v>10365.799999999999</v>
      </c>
      <c r="I19" s="29">
        <v>2500</v>
      </c>
      <c r="J19" s="22">
        <v>4.1463199999999993</v>
      </c>
      <c r="K19" s="28">
        <v>10365.799999999999</v>
      </c>
      <c r="L19" s="28"/>
      <c r="M19" s="28">
        <v>2500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>
        <v>0</v>
      </c>
      <c r="AJ19" s="28"/>
      <c r="AK19" s="28">
        <v>0</v>
      </c>
      <c r="AL19" s="28"/>
      <c r="AM19" s="29">
        <f t="shared" si="1"/>
        <v>10365.799999999999</v>
      </c>
      <c r="AN19" s="28"/>
      <c r="AO19" s="29">
        <f t="shared" si="2"/>
        <v>2500</v>
      </c>
      <c r="AP19" s="22">
        <f t="shared" si="0"/>
        <v>4.1463199999999993</v>
      </c>
    </row>
    <row r="20" spans="1:42" ht="17.100000000000001" customHeight="1" outlineLevel="3" x14ac:dyDescent="0.25">
      <c r="A20" s="23"/>
      <c r="B20" s="23"/>
      <c r="C20" s="23"/>
      <c r="D20" s="23"/>
      <c r="E20" s="23" t="s">
        <v>26</v>
      </c>
      <c r="F20" s="23"/>
      <c r="G20" s="23"/>
      <c r="H20" s="26">
        <v>58401.65</v>
      </c>
      <c r="I20" s="26">
        <v>51000</v>
      </c>
      <c r="J20" s="24">
        <v>1.1451303921568627</v>
      </c>
      <c r="K20" s="25">
        <v>58401.65</v>
      </c>
      <c r="L20" s="25"/>
      <c r="M20" s="25">
        <v>51000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>
        <v>0</v>
      </c>
      <c r="AJ20" s="25"/>
      <c r="AK20" s="25">
        <v>0</v>
      </c>
      <c r="AL20" s="25"/>
      <c r="AM20" s="26">
        <f t="shared" si="1"/>
        <v>58401.65</v>
      </c>
      <c r="AN20" s="25"/>
      <c r="AO20" s="26">
        <f t="shared" si="2"/>
        <v>51000</v>
      </c>
      <c r="AP20" s="24">
        <f t="shared" si="0"/>
        <v>1.1451303921568627</v>
      </c>
    </row>
    <row r="21" spans="1:42" ht="17.100000000000001" customHeight="1" outlineLevel="3" x14ac:dyDescent="0.25">
      <c r="A21" s="9"/>
      <c r="B21" s="9"/>
      <c r="C21" s="9"/>
      <c r="D21" s="9"/>
      <c r="E21" s="9" t="s">
        <v>27</v>
      </c>
      <c r="F21" s="9"/>
      <c r="G21" s="9"/>
      <c r="H21" s="29"/>
      <c r="I21" s="29">
        <v>200</v>
      </c>
      <c r="J21" s="22">
        <v>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>
        <v>200</v>
      </c>
      <c r="Z21" s="28"/>
      <c r="AA21" s="28"/>
      <c r="AB21" s="28"/>
      <c r="AC21" s="28"/>
      <c r="AD21" s="28"/>
      <c r="AE21" s="28"/>
      <c r="AF21" s="28"/>
      <c r="AG21" s="28"/>
      <c r="AH21" s="28"/>
      <c r="AI21" s="28">
        <v>0</v>
      </c>
      <c r="AJ21" s="28"/>
      <c r="AK21" s="28">
        <v>0</v>
      </c>
      <c r="AL21" s="28"/>
      <c r="AM21" s="29"/>
      <c r="AN21" s="28"/>
      <c r="AO21" s="29">
        <f t="shared" si="2"/>
        <v>200</v>
      </c>
      <c r="AP21" s="22">
        <f t="shared" si="0"/>
        <v>0</v>
      </c>
    </row>
    <row r="22" spans="1:42" ht="17.100000000000001" customHeight="1" outlineLevel="2" x14ac:dyDescent="0.25">
      <c r="A22" s="23"/>
      <c r="B22" s="23"/>
      <c r="C22" s="23"/>
      <c r="D22" s="23" t="s">
        <v>28</v>
      </c>
      <c r="E22" s="23"/>
      <c r="F22" s="23"/>
      <c r="G22" s="23"/>
      <c r="H22" s="26">
        <v>136293.98000000001</v>
      </c>
      <c r="I22" s="26">
        <v>113700</v>
      </c>
      <c r="J22" s="24">
        <v>1.1987157431838171</v>
      </c>
      <c r="K22" s="25">
        <f>ROUND(SUM(K14:K21),5)</f>
        <v>85908.22</v>
      </c>
      <c r="L22" s="25"/>
      <c r="M22" s="25">
        <f>ROUND(SUM(M14:M21),5)</f>
        <v>83500</v>
      </c>
      <c r="N22" s="25"/>
      <c r="O22" s="25">
        <f>ROUND(SUM(O14:O21),5)</f>
        <v>22881.759999999998</v>
      </c>
      <c r="P22" s="25"/>
      <c r="Q22" s="25">
        <f>ROUND(SUM(Q14:Q21),5)</f>
        <v>10000</v>
      </c>
      <c r="R22" s="25"/>
      <c r="S22" s="25"/>
      <c r="T22" s="25"/>
      <c r="U22" s="25"/>
      <c r="V22" s="25"/>
      <c r="W22" s="25">
        <f>ROUND(SUM(W14:W21),5)</f>
        <v>27504</v>
      </c>
      <c r="X22" s="25"/>
      <c r="Y22" s="25">
        <f>ROUND(SUM(Y14:Y21),5)</f>
        <v>20200</v>
      </c>
      <c r="Z22" s="25"/>
      <c r="AA22" s="25"/>
      <c r="AB22" s="25"/>
      <c r="AC22" s="25"/>
      <c r="AD22" s="25"/>
      <c r="AE22" s="25"/>
      <c r="AF22" s="25"/>
      <c r="AG22" s="25"/>
      <c r="AH22" s="25"/>
      <c r="AI22" s="25">
        <f>ROUND(SUM(AI14:AI21),5)</f>
        <v>0</v>
      </c>
      <c r="AJ22" s="25"/>
      <c r="AK22" s="25">
        <f>ROUND(SUM(AK14:AK21),5)</f>
        <v>0</v>
      </c>
      <c r="AL22" s="25"/>
      <c r="AM22" s="26">
        <f>ROUND(K22+O22+S22+W22+AA22+AE22+AI22,5)</f>
        <v>136293.98000000001</v>
      </c>
      <c r="AN22" s="25"/>
      <c r="AO22" s="26">
        <f t="shared" si="2"/>
        <v>113700</v>
      </c>
      <c r="AP22" s="24">
        <f t="shared" si="0"/>
        <v>1.1987157431838171</v>
      </c>
    </row>
    <row r="23" spans="1:42" ht="17.100000000000001" customHeight="1" outlineLevel="3" x14ac:dyDescent="0.25">
      <c r="A23" s="9"/>
      <c r="B23" s="9"/>
      <c r="C23" s="9"/>
      <c r="D23" s="9" t="s">
        <v>29</v>
      </c>
      <c r="E23" s="9"/>
      <c r="F23" s="9"/>
      <c r="G23" s="9"/>
      <c r="H23" s="29"/>
      <c r="I23" s="29"/>
      <c r="J23" s="22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/>
      <c r="AN23" s="28"/>
      <c r="AO23" s="29"/>
      <c r="AP23" s="22"/>
    </row>
    <row r="24" spans="1:42" ht="17.100000000000001" customHeight="1" outlineLevel="3" x14ac:dyDescent="0.25">
      <c r="A24" s="23"/>
      <c r="B24" s="23"/>
      <c r="C24" s="23"/>
      <c r="D24" s="23"/>
      <c r="E24" s="23" t="s">
        <v>30</v>
      </c>
      <c r="F24" s="23"/>
      <c r="G24" s="23"/>
      <c r="H24" s="26">
        <v>495763.63</v>
      </c>
      <c r="I24" s="26">
        <v>455000</v>
      </c>
      <c r="J24" s="24">
        <v>1.0895903956043955</v>
      </c>
      <c r="K24" s="25">
        <v>343763.63</v>
      </c>
      <c r="L24" s="25"/>
      <c r="M24" s="25">
        <v>303000</v>
      </c>
      <c r="N24" s="25"/>
      <c r="O24" s="25"/>
      <c r="P24" s="25"/>
      <c r="Q24" s="25"/>
      <c r="R24" s="25"/>
      <c r="S24" s="25"/>
      <c r="T24" s="25"/>
      <c r="U24" s="25"/>
      <c r="V24" s="25"/>
      <c r="W24" s="25">
        <v>113000</v>
      </c>
      <c r="X24" s="25"/>
      <c r="Y24" s="25">
        <v>113000</v>
      </c>
      <c r="Z24" s="25"/>
      <c r="AA24" s="25">
        <v>39000</v>
      </c>
      <c r="AB24" s="25"/>
      <c r="AC24" s="25">
        <v>39000</v>
      </c>
      <c r="AD24" s="25"/>
      <c r="AE24" s="25"/>
      <c r="AF24" s="25"/>
      <c r="AG24" s="25"/>
      <c r="AH24" s="25"/>
      <c r="AI24" s="25">
        <v>0</v>
      </c>
      <c r="AJ24" s="25"/>
      <c r="AK24" s="25">
        <v>0</v>
      </c>
      <c r="AL24" s="25"/>
      <c r="AM24" s="26">
        <f>ROUND(K24+O24+S24+W24+AA24+AE24+AI24,5)</f>
        <v>495763.63</v>
      </c>
      <c r="AN24" s="25"/>
      <c r="AO24" s="26">
        <f>ROUND(M24+Q24+U24+Y24+AC24+AG24+AK24,5)</f>
        <v>455000</v>
      </c>
      <c r="AP24" s="24">
        <f t="shared" si="0"/>
        <v>1.0895903956043955</v>
      </c>
    </row>
    <row r="25" spans="1:42" ht="17.100000000000001" customHeight="1" outlineLevel="3" x14ac:dyDescent="0.25">
      <c r="A25" s="9"/>
      <c r="B25" s="9"/>
      <c r="C25" s="9"/>
      <c r="D25" s="9"/>
      <c r="E25" s="9" t="s">
        <v>31</v>
      </c>
      <c r="F25" s="9"/>
      <c r="G25" s="9"/>
      <c r="H25" s="29">
        <v>46402.6</v>
      </c>
      <c r="I25" s="29">
        <v>37000</v>
      </c>
      <c r="J25" s="22">
        <v>1.2541243243243243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>
        <v>16549.96</v>
      </c>
      <c r="AB25" s="28"/>
      <c r="AC25" s="28">
        <v>13000</v>
      </c>
      <c r="AD25" s="28"/>
      <c r="AE25" s="28">
        <v>29852.639999999999</v>
      </c>
      <c r="AF25" s="28"/>
      <c r="AG25" s="28">
        <v>24000</v>
      </c>
      <c r="AH25" s="28"/>
      <c r="AI25" s="28">
        <v>0</v>
      </c>
      <c r="AJ25" s="28"/>
      <c r="AK25" s="28">
        <v>0</v>
      </c>
      <c r="AL25" s="28"/>
      <c r="AM25" s="29">
        <f>ROUND(K25+O25+S25+W25+AA25+AE25+AI25,5)</f>
        <v>46402.6</v>
      </c>
      <c r="AN25" s="28"/>
      <c r="AO25" s="29">
        <f>ROUND(M25+Q25+U25+Y25+AC25+AG25+AK25,5)</f>
        <v>37000</v>
      </c>
      <c r="AP25" s="22">
        <f t="shared" si="0"/>
        <v>1.2541243243243243</v>
      </c>
    </row>
    <row r="26" spans="1:42" ht="17.100000000000001" customHeight="1" outlineLevel="3" x14ac:dyDescent="0.25">
      <c r="A26" s="23"/>
      <c r="B26" s="23"/>
      <c r="C26" s="23"/>
      <c r="D26" s="23"/>
      <c r="E26" s="23" t="s">
        <v>32</v>
      </c>
      <c r="F26" s="23"/>
      <c r="G26" s="23"/>
      <c r="H26" s="26">
        <v>441316.02</v>
      </c>
      <c r="I26" s="26">
        <v>405000</v>
      </c>
      <c r="J26" s="24">
        <v>1.0896691851851852</v>
      </c>
      <c r="K26" s="25"/>
      <c r="L26" s="25"/>
      <c r="M26" s="25"/>
      <c r="N26" s="25"/>
      <c r="O26" s="25"/>
      <c r="P26" s="25"/>
      <c r="Q26" s="25"/>
      <c r="R26" s="25"/>
      <c r="S26" s="25">
        <v>441316.02</v>
      </c>
      <c r="T26" s="25"/>
      <c r="U26" s="25">
        <v>405000</v>
      </c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>
        <v>0</v>
      </c>
      <c r="AJ26" s="25"/>
      <c r="AK26" s="25">
        <v>0</v>
      </c>
      <c r="AL26" s="25"/>
      <c r="AM26" s="26">
        <f>ROUND(K26+O26+S26+W26+AA26+AE26+AI26,5)</f>
        <v>441316.02</v>
      </c>
      <c r="AN26" s="25"/>
      <c r="AO26" s="26">
        <f>ROUND(M26+Q26+U26+Y26+AC26+AG26+AK26,5)</f>
        <v>405000</v>
      </c>
      <c r="AP26" s="24">
        <f t="shared" si="0"/>
        <v>1.0896691851851852</v>
      </c>
    </row>
    <row r="27" spans="1:42" ht="17.100000000000001" customHeight="1" outlineLevel="3" x14ac:dyDescent="0.25">
      <c r="A27" s="9"/>
      <c r="B27" s="9"/>
      <c r="C27" s="9"/>
      <c r="D27" s="9"/>
      <c r="E27" s="9" t="s">
        <v>33</v>
      </c>
      <c r="F27" s="9"/>
      <c r="G27" s="9"/>
      <c r="H27" s="29">
        <v>146376.25</v>
      </c>
      <c r="I27" s="29">
        <v>110000</v>
      </c>
      <c r="J27" s="22">
        <v>1.3306931818181817</v>
      </c>
      <c r="K27" s="28"/>
      <c r="L27" s="28"/>
      <c r="M27" s="28"/>
      <c r="N27" s="28"/>
      <c r="O27" s="28">
        <v>43912.87</v>
      </c>
      <c r="P27" s="28"/>
      <c r="Q27" s="28">
        <v>10000</v>
      </c>
      <c r="R27" s="28"/>
      <c r="S27" s="28"/>
      <c r="T27" s="28"/>
      <c r="U27" s="28"/>
      <c r="V27" s="28"/>
      <c r="W27" s="28"/>
      <c r="X27" s="28"/>
      <c r="Y27" s="28"/>
      <c r="Z27" s="28"/>
      <c r="AA27" s="28">
        <v>51231.69</v>
      </c>
      <c r="AB27" s="28"/>
      <c r="AC27" s="28">
        <v>50000</v>
      </c>
      <c r="AD27" s="28"/>
      <c r="AE27" s="28">
        <v>51231.69</v>
      </c>
      <c r="AF27" s="28"/>
      <c r="AG27" s="28">
        <v>50000</v>
      </c>
      <c r="AH27" s="28"/>
      <c r="AI27" s="28">
        <v>0</v>
      </c>
      <c r="AJ27" s="28"/>
      <c r="AK27" s="28">
        <v>0</v>
      </c>
      <c r="AL27" s="28"/>
      <c r="AM27" s="29">
        <f>ROUND(K27+O27+S27+W27+AA27+AE27+AI27,5)</f>
        <v>146376.25</v>
      </c>
      <c r="AN27" s="28"/>
      <c r="AO27" s="29">
        <f>ROUND(M27+Q27+U27+Y27+AC27+AG27+AK27,5)</f>
        <v>110000</v>
      </c>
      <c r="AP27" s="22">
        <f t="shared" si="0"/>
        <v>1.3306931818181817</v>
      </c>
    </row>
    <row r="28" spans="1:42" ht="17.100000000000001" customHeight="1" outlineLevel="2" x14ac:dyDescent="0.25">
      <c r="A28" s="23"/>
      <c r="B28" s="23"/>
      <c r="C28" s="23"/>
      <c r="D28" s="23" t="s">
        <v>34</v>
      </c>
      <c r="E28" s="23"/>
      <c r="F28" s="23"/>
      <c r="G28" s="23"/>
      <c r="H28" s="26">
        <v>1016858.5</v>
      </c>
      <c r="I28" s="26">
        <v>1007000</v>
      </c>
      <c r="J28" s="24">
        <v>1.0097899702085402</v>
      </c>
      <c r="K28" s="25">
        <f>ROUND(SUM(K23:K27),5)</f>
        <v>343763.63</v>
      </c>
      <c r="L28" s="25"/>
      <c r="M28" s="25">
        <f>ROUND(SUM(M23:M27),5)</f>
        <v>303000</v>
      </c>
      <c r="N28" s="25"/>
      <c r="O28" s="25">
        <f>ROUND(SUM(O23:O27),5)</f>
        <v>43912.87</v>
      </c>
      <c r="P28" s="25"/>
      <c r="Q28" s="25">
        <f>ROUND(SUM(Q23:Q27),5)</f>
        <v>10000</v>
      </c>
      <c r="R28" s="25"/>
      <c r="S28" s="25">
        <f>ROUND(SUM(S23:S27),5)</f>
        <v>441316.02</v>
      </c>
      <c r="T28" s="25"/>
      <c r="U28" s="25">
        <f>ROUND(SUM(U23:U27),5)</f>
        <v>405000</v>
      </c>
      <c r="V28" s="25"/>
      <c r="W28" s="25"/>
      <c r="X28" s="25"/>
      <c r="Y28" s="25">
        <f>ROUND(SUM(Y23:Y27),5)</f>
        <v>113000</v>
      </c>
      <c r="Z28" s="25"/>
      <c r="AA28" s="25">
        <f>ROUND(SUM(AA23:AA27),5)</f>
        <v>106781.65</v>
      </c>
      <c r="AB28" s="25"/>
      <c r="AC28" s="25">
        <f>ROUND(SUM(AC23:AC27),5)</f>
        <v>102000</v>
      </c>
      <c r="AD28" s="25"/>
      <c r="AE28" s="25">
        <f>ROUND(SUM(AE23:AE27),5)</f>
        <v>81084.33</v>
      </c>
      <c r="AF28" s="25"/>
      <c r="AG28" s="25">
        <f>ROUND(SUM(AG23:AG27),5)</f>
        <v>74000</v>
      </c>
      <c r="AH28" s="25"/>
      <c r="AI28" s="25">
        <f>ROUND(SUM(AI23:AI27),5)</f>
        <v>0</v>
      </c>
      <c r="AJ28" s="25"/>
      <c r="AK28" s="25">
        <f>ROUND(SUM(AK23:AK27),5)</f>
        <v>0</v>
      </c>
      <c r="AL28" s="25"/>
      <c r="AM28" s="26">
        <f>ROUND(K28+O28+S28+W28+AA28+AE28+AI28,5)</f>
        <v>1016858.5</v>
      </c>
      <c r="AN28" s="25"/>
      <c r="AO28" s="26">
        <f>ROUND(M28+Q28+U28+Y28+AC28+AG28+AK28,5)</f>
        <v>1007000</v>
      </c>
      <c r="AP28" s="24">
        <f t="shared" si="0"/>
        <v>1.0097899702085402</v>
      </c>
    </row>
    <row r="29" spans="1:42" ht="17.100000000000001" customHeight="1" outlineLevel="3" x14ac:dyDescent="0.25">
      <c r="A29" s="9"/>
      <c r="B29" s="9"/>
      <c r="C29" s="9"/>
      <c r="D29" s="9" t="s">
        <v>35</v>
      </c>
      <c r="E29" s="9"/>
      <c r="F29" s="9"/>
      <c r="G29" s="9"/>
      <c r="H29" s="29"/>
      <c r="I29" s="29"/>
      <c r="J29" s="22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9"/>
      <c r="AN29" s="28"/>
      <c r="AO29" s="29"/>
      <c r="AP29" s="22"/>
    </row>
    <row r="30" spans="1:42" ht="17.100000000000001" customHeight="1" outlineLevel="4" x14ac:dyDescent="0.25">
      <c r="A30" s="23"/>
      <c r="B30" s="23"/>
      <c r="C30" s="23"/>
      <c r="D30" s="23"/>
      <c r="E30" s="23" t="s">
        <v>36</v>
      </c>
      <c r="F30" s="23"/>
      <c r="G30" s="23"/>
      <c r="H30" s="26"/>
      <c r="I30" s="26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6"/>
      <c r="AN30" s="25"/>
      <c r="AO30" s="26"/>
      <c r="AP30" s="24"/>
    </row>
    <row r="31" spans="1:42" ht="17.100000000000001" customHeight="1" outlineLevel="4" x14ac:dyDescent="0.25">
      <c r="A31" s="9"/>
      <c r="B31" s="9"/>
      <c r="C31" s="9"/>
      <c r="D31" s="9"/>
      <c r="E31" s="9"/>
      <c r="F31" s="9" t="s">
        <v>37</v>
      </c>
      <c r="G31" s="9"/>
      <c r="H31" s="29">
        <v>36819</v>
      </c>
      <c r="I31" s="29">
        <v>35000</v>
      </c>
      <c r="J31" s="22">
        <v>1.0519714285714286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>
        <v>32325</v>
      </c>
      <c r="AB31" s="28"/>
      <c r="AC31" s="28">
        <v>31000</v>
      </c>
      <c r="AD31" s="28"/>
      <c r="AE31" s="28">
        <v>4494</v>
      </c>
      <c r="AF31" s="28"/>
      <c r="AG31" s="28">
        <v>4000</v>
      </c>
      <c r="AH31" s="28"/>
      <c r="AI31" s="28">
        <v>0</v>
      </c>
      <c r="AJ31" s="28"/>
      <c r="AK31" s="28">
        <v>0</v>
      </c>
      <c r="AL31" s="28"/>
      <c r="AM31" s="29">
        <f t="shared" ref="AM31:AM36" si="3">ROUND(K31+O31+S31+W31+AA31+AE31+AI31,5)</f>
        <v>36819</v>
      </c>
      <c r="AN31" s="28"/>
      <c r="AO31" s="29">
        <f t="shared" ref="AO31:AO36" si="4">ROUND(M31+Q31+U31+Y31+AC31+AG31+AK31,5)</f>
        <v>35000</v>
      </c>
      <c r="AP31" s="22">
        <f t="shared" si="0"/>
        <v>1.0519714285714286</v>
      </c>
    </row>
    <row r="32" spans="1:42" ht="17.100000000000001" customHeight="1" outlineLevel="4" x14ac:dyDescent="0.25">
      <c r="A32" s="23"/>
      <c r="B32" s="23"/>
      <c r="C32" s="23"/>
      <c r="D32" s="23"/>
      <c r="E32" s="23"/>
      <c r="F32" s="23" t="s">
        <v>38</v>
      </c>
      <c r="G32" s="23"/>
      <c r="H32" s="26">
        <v>120341</v>
      </c>
      <c r="I32" s="26">
        <v>92000</v>
      </c>
      <c r="J32" s="24">
        <v>1.3080543478260869</v>
      </c>
      <c r="K32" s="25"/>
      <c r="L32" s="25"/>
      <c r="M32" s="25"/>
      <c r="N32" s="25"/>
      <c r="O32" s="25">
        <v>108270</v>
      </c>
      <c r="P32" s="25"/>
      <c r="Q32" s="25">
        <v>85000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>
        <v>12071</v>
      </c>
      <c r="AF32" s="25"/>
      <c r="AG32" s="25">
        <v>7000</v>
      </c>
      <c r="AH32" s="25"/>
      <c r="AI32" s="25">
        <v>0</v>
      </c>
      <c r="AJ32" s="25"/>
      <c r="AK32" s="25">
        <v>0</v>
      </c>
      <c r="AL32" s="25"/>
      <c r="AM32" s="26">
        <f t="shared" si="3"/>
        <v>120341</v>
      </c>
      <c r="AN32" s="25"/>
      <c r="AO32" s="26">
        <f t="shared" si="4"/>
        <v>92000</v>
      </c>
      <c r="AP32" s="24">
        <f t="shared" si="0"/>
        <v>1.3080543478260869</v>
      </c>
    </row>
    <row r="33" spans="1:42" ht="17.100000000000001" customHeight="1" outlineLevel="4" x14ac:dyDescent="0.25">
      <c r="A33" s="9"/>
      <c r="B33" s="9"/>
      <c r="C33" s="9"/>
      <c r="D33" s="9"/>
      <c r="E33" s="9"/>
      <c r="F33" s="9" t="s">
        <v>39</v>
      </c>
      <c r="G33" s="9"/>
      <c r="H33" s="29">
        <v>22227</v>
      </c>
      <c r="I33" s="29">
        <v>19000</v>
      </c>
      <c r="J33" s="22">
        <v>1.1698421052631578</v>
      </c>
      <c r="K33" s="28"/>
      <c r="L33" s="28"/>
      <c r="M33" s="28"/>
      <c r="N33" s="28"/>
      <c r="O33" s="28">
        <v>13421</v>
      </c>
      <c r="P33" s="28"/>
      <c r="Q33" s="28">
        <v>11000</v>
      </c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>
        <v>8806</v>
      </c>
      <c r="AF33" s="28"/>
      <c r="AG33" s="28">
        <v>8000</v>
      </c>
      <c r="AH33" s="28"/>
      <c r="AI33" s="28">
        <v>0</v>
      </c>
      <c r="AJ33" s="28"/>
      <c r="AK33" s="28">
        <v>0</v>
      </c>
      <c r="AL33" s="28"/>
      <c r="AM33" s="29">
        <f t="shared" si="3"/>
        <v>22227</v>
      </c>
      <c r="AN33" s="28"/>
      <c r="AO33" s="29">
        <f t="shared" si="4"/>
        <v>19000</v>
      </c>
      <c r="AP33" s="22">
        <f t="shared" si="0"/>
        <v>1.1698421052631578</v>
      </c>
    </row>
    <row r="34" spans="1:42" ht="17.100000000000001" customHeight="1" outlineLevel="4" x14ac:dyDescent="0.25">
      <c r="A34" s="23"/>
      <c r="B34" s="23"/>
      <c r="C34" s="23"/>
      <c r="D34" s="23"/>
      <c r="E34" s="23"/>
      <c r="F34" s="23" t="s">
        <v>40</v>
      </c>
      <c r="G34" s="23"/>
      <c r="H34" s="26">
        <v>164460</v>
      </c>
      <c r="I34" s="26">
        <v>133000</v>
      </c>
      <c r="J34" s="24">
        <v>1.2365413533834586</v>
      </c>
      <c r="K34" s="25"/>
      <c r="L34" s="25"/>
      <c r="M34" s="25"/>
      <c r="N34" s="25"/>
      <c r="O34" s="25">
        <v>152702</v>
      </c>
      <c r="P34" s="25"/>
      <c r="Q34" s="25">
        <v>125000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>
        <v>11758</v>
      </c>
      <c r="AF34" s="25"/>
      <c r="AG34" s="25">
        <v>8000</v>
      </c>
      <c r="AH34" s="25"/>
      <c r="AI34" s="25">
        <v>0</v>
      </c>
      <c r="AJ34" s="25"/>
      <c r="AK34" s="25">
        <v>0</v>
      </c>
      <c r="AL34" s="25"/>
      <c r="AM34" s="26">
        <f t="shared" si="3"/>
        <v>164460</v>
      </c>
      <c r="AN34" s="25"/>
      <c r="AO34" s="26">
        <f t="shared" si="4"/>
        <v>133000</v>
      </c>
      <c r="AP34" s="24">
        <f t="shared" si="0"/>
        <v>1.2365413533834586</v>
      </c>
    </row>
    <row r="35" spans="1:42" ht="17.100000000000001" customHeight="1" outlineLevel="3" x14ac:dyDescent="0.25">
      <c r="A35" s="9"/>
      <c r="B35" s="9"/>
      <c r="C35" s="9"/>
      <c r="D35" s="9"/>
      <c r="E35" s="9" t="s">
        <v>41</v>
      </c>
      <c r="F35" s="9"/>
      <c r="G35" s="9"/>
      <c r="H35" s="29">
        <v>343847</v>
      </c>
      <c r="I35" s="29">
        <v>279000</v>
      </c>
      <c r="J35" s="22">
        <v>1.2324265232974911</v>
      </c>
      <c r="K35" s="28"/>
      <c r="L35" s="28"/>
      <c r="M35" s="28"/>
      <c r="N35" s="28"/>
      <c r="O35" s="28">
        <f>ROUND(SUM(O30:O34),5)</f>
        <v>274393</v>
      </c>
      <c r="P35" s="28"/>
      <c r="Q35" s="28">
        <f>ROUND(SUM(Q30:Q34),5)</f>
        <v>221000</v>
      </c>
      <c r="R35" s="28"/>
      <c r="S35" s="28"/>
      <c r="T35" s="28"/>
      <c r="U35" s="28"/>
      <c r="V35" s="28"/>
      <c r="W35" s="28"/>
      <c r="X35" s="28"/>
      <c r="Y35" s="28"/>
      <c r="Z35" s="28"/>
      <c r="AA35" s="28">
        <f>ROUND(SUM(AA30:AA34),5)</f>
        <v>32325</v>
      </c>
      <c r="AB35" s="28"/>
      <c r="AC35" s="28">
        <f>ROUND(SUM(AC30:AC34),5)</f>
        <v>31000</v>
      </c>
      <c r="AD35" s="28"/>
      <c r="AE35" s="28">
        <f>ROUND(SUM(AE30:AE34),5)</f>
        <v>37129</v>
      </c>
      <c r="AF35" s="28"/>
      <c r="AG35" s="28">
        <f>ROUND(SUM(AG30:AG34),5)</f>
        <v>27000</v>
      </c>
      <c r="AH35" s="28"/>
      <c r="AI35" s="28">
        <f>ROUND(SUM(AI30:AI34),5)</f>
        <v>0</v>
      </c>
      <c r="AJ35" s="28"/>
      <c r="AK35" s="28">
        <f>ROUND(SUM(AK30:AK34),5)</f>
        <v>0</v>
      </c>
      <c r="AL35" s="28"/>
      <c r="AM35" s="29">
        <f t="shared" si="3"/>
        <v>343847</v>
      </c>
      <c r="AN35" s="28"/>
      <c r="AO35" s="29">
        <f t="shared" si="4"/>
        <v>279000</v>
      </c>
      <c r="AP35" s="22">
        <f t="shared" si="0"/>
        <v>1.2324265232974911</v>
      </c>
    </row>
    <row r="36" spans="1:42" ht="17.100000000000001" customHeight="1" outlineLevel="3" x14ac:dyDescent="0.25">
      <c r="A36" s="23"/>
      <c r="B36" s="23"/>
      <c r="C36" s="23"/>
      <c r="D36" s="23"/>
      <c r="E36" s="23" t="s">
        <v>42</v>
      </c>
      <c r="F36" s="23"/>
      <c r="G36" s="23"/>
      <c r="H36" s="26">
        <v>62075</v>
      </c>
      <c r="I36" s="26">
        <v>40000</v>
      </c>
      <c r="J36" s="24">
        <v>1.5518749999999999</v>
      </c>
      <c r="K36" s="25">
        <v>62075</v>
      </c>
      <c r="L36" s="25"/>
      <c r="M36" s="25">
        <v>40000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>
        <v>0</v>
      </c>
      <c r="AJ36" s="25"/>
      <c r="AK36" s="25">
        <v>0</v>
      </c>
      <c r="AL36" s="25"/>
      <c r="AM36" s="26">
        <f t="shared" si="3"/>
        <v>62075</v>
      </c>
      <c r="AN36" s="25"/>
      <c r="AO36" s="26">
        <f t="shared" si="4"/>
        <v>40000</v>
      </c>
      <c r="AP36" s="24">
        <f t="shared" si="0"/>
        <v>1.5518749999999999</v>
      </c>
    </row>
    <row r="37" spans="1:42" ht="17.100000000000001" customHeight="1" outlineLevel="4" x14ac:dyDescent="0.25">
      <c r="A37" s="9"/>
      <c r="B37" s="9"/>
      <c r="C37" s="9"/>
      <c r="D37" s="9"/>
      <c r="E37" s="9" t="s">
        <v>43</v>
      </c>
      <c r="F37" s="9"/>
      <c r="G37" s="9"/>
      <c r="H37" s="29"/>
      <c r="I37" s="29"/>
      <c r="J37" s="22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9"/>
      <c r="AN37" s="28"/>
      <c r="AO37" s="29"/>
      <c r="AP37" s="22"/>
    </row>
    <row r="38" spans="1:42" ht="17.100000000000001" customHeight="1" outlineLevel="4" x14ac:dyDescent="0.25">
      <c r="A38" s="23"/>
      <c r="B38" s="23"/>
      <c r="C38" s="23"/>
      <c r="D38" s="23"/>
      <c r="E38" s="23"/>
      <c r="F38" s="23" t="s">
        <v>44</v>
      </c>
      <c r="G38" s="23"/>
      <c r="H38" s="26">
        <v>571716</v>
      </c>
      <c r="I38" s="26">
        <v>472000</v>
      </c>
      <c r="J38" s="24">
        <v>1.2112627118644068</v>
      </c>
      <c r="K38" s="25"/>
      <c r="L38" s="25"/>
      <c r="M38" s="25"/>
      <c r="N38" s="25"/>
      <c r="O38" s="25">
        <v>182220</v>
      </c>
      <c r="P38" s="25"/>
      <c r="Q38" s="25">
        <v>100000</v>
      </c>
      <c r="R38" s="25"/>
      <c r="S38" s="25"/>
      <c r="T38" s="25"/>
      <c r="U38" s="25"/>
      <c r="V38" s="25"/>
      <c r="W38" s="25"/>
      <c r="X38" s="25"/>
      <c r="Y38" s="25"/>
      <c r="Z38" s="25"/>
      <c r="AA38" s="25">
        <v>234844</v>
      </c>
      <c r="AB38" s="25"/>
      <c r="AC38" s="25">
        <v>225000</v>
      </c>
      <c r="AD38" s="25"/>
      <c r="AE38" s="25">
        <v>154652</v>
      </c>
      <c r="AF38" s="25"/>
      <c r="AG38" s="25">
        <v>147000</v>
      </c>
      <c r="AH38" s="25"/>
      <c r="AI38" s="25">
        <v>0</v>
      </c>
      <c r="AJ38" s="25"/>
      <c r="AK38" s="25">
        <v>0</v>
      </c>
      <c r="AL38" s="25"/>
      <c r="AM38" s="26">
        <f t="shared" ref="AM38:AM43" si="5">ROUND(K38+O38+S38+W38+AA38+AE38+AI38,5)</f>
        <v>571716</v>
      </c>
      <c r="AN38" s="25"/>
      <c r="AO38" s="26">
        <f t="shared" ref="AO38:AO43" si="6">ROUND(M38+Q38+U38+Y38+AC38+AG38+AK38,5)</f>
        <v>472000</v>
      </c>
      <c r="AP38" s="24">
        <f t="shared" si="0"/>
        <v>1.2112627118644068</v>
      </c>
    </row>
    <row r="39" spans="1:42" ht="17.100000000000001" customHeight="1" outlineLevel="4" x14ac:dyDescent="0.25">
      <c r="A39" s="9"/>
      <c r="B39" s="9"/>
      <c r="C39" s="9"/>
      <c r="D39" s="9"/>
      <c r="E39" s="9"/>
      <c r="F39" s="9" t="s">
        <v>45</v>
      </c>
      <c r="G39" s="9"/>
      <c r="H39" s="29">
        <v>310581</v>
      </c>
      <c r="I39" s="29">
        <v>237000</v>
      </c>
      <c r="J39" s="22">
        <v>1.3104683544303797</v>
      </c>
      <c r="K39" s="28"/>
      <c r="L39" s="28"/>
      <c r="M39" s="28"/>
      <c r="N39" s="28"/>
      <c r="O39" s="28">
        <v>272750</v>
      </c>
      <c r="P39" s="28"/>
      <c r="Q39" s="28">
        <v>210000</v>
      </c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>
        <v>37831</v>
      </c>
      <c r="AF39" s="28"/>
      <c r="AG39" s="28">
        <v>27000</v>
      </c>
      <c r="AH39" s="28"/>
      <c r="AI39" s="28">
        <v>0</v>
      </c>
      <c r="AJ39" s="28"/>
      <c r="AK39" s="28">
        <v>0</v>
      </c>
      <c r="AL39" s="28"/>
      <c r="AM39" s="29">
        <f t="shared" si="5"/>
        <v>310581</v>
      </c>
      <c r="AN39" s="28"/>
      <c r="AO39" s="29">
        <f t="shared" si="6"/>
        <v>237000</v>
      </c>
      <c r="AP39" s="22">
        <f t="shared" si="0"/>
        <v>1.3104683544303797</v>
      </c>
    </row>
    <row r="40" spans="1:42" ht="17.100000000000001" customHeight="1" outlineLevel="4" x14ac:dyDescent="0.25">
      <c r="A40" s="23"/>
      <c r="B40" s="23"/>
      <c r="C40" s="23"/>
      <c r="D40" s="23"/>
      <c r="E40" s="23"/>
      <c r="F40" s="23" t="s">
        <v>46</v>
      </c>
      <c r="G40" s="23"/>
      <c r="H40" s="26">
        <v>972692</v>
      </c>
      <c r="I40" s="26">
        <v>775000</v>
      </c>
      <c r="J40" s="24">
        <v>1.2550864516129032</v>
      </c>
      <c r="K40" s="25"/>
      <c r="L40" s="25"/>
      <c r="M40" s="25"/>
      <c r="N40" s="25"/>
      <c r="O40" s="25">
        <v>821835</v>
      </c>
      <c r="P40" s="25"/>
      <c r="Q40" s="25">
        <v>650000</v>
      </c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>
        <v>150857</v>
      </c>
      <c r="AF40" s="25"/>
      <c r="AG40" s="25">
        <v>125000</v>
      </c>
      <c r="AH40" s="25"/>
      <c r="AI40" s="25">
        <v>0</v>
      </c>
      <c r="AJ40" s="25"/>
      <c r="AK40" s="25">
        <v>0</v>
      </c>
      <c r="AL40" s="25"/>
      <c r="AM40" s="26">
        <f t="shared" si="5"/>
        <v>972692</v>
      </c>
      <c r="AN40" s="25"/>
      <c r="AO40" s="26">
        <f t="shared" si="6"/>
        <v>775000</v>
      </c>
      <c r="AP40" s="24">
        <f t="shared" si="0"/>
        <v>1.2550864516129032</v>
      </c>
    </row>
    <row r="41" spans="1:42" ht="17.100000000000001" customHeight="1" outlineLevel="3" x14ac:dyDescent="0.25">
      <c r="A41" s="9"/>
      <c r="B41" s="9"/>
      <c r="C41" s="9"/>
      <c r="D41" s="9"/>
      <c r="E41" s="9" t="s">
        <v>47</v>
      </c>
      <c r="F41" s="9"/>
      <c r="G41" s="9"/>
      <c r="H41" s="29">
        <v>1854989</v>
      </c>
      <c r="I41" s="29">
        <v>1484000</v>
      </c>
      <c r="J41" s="22">
        <v>1.2499925876010782</v>
      </c>
      <c r="K41" s="28"/>
      <c r="L41" s="28"/>
      <c r="M41" s="28"/>
      <c r="N41" s="28"/>
      <c r="O41" s="28">
        <f>ROUND(SUM(O37:O40),5)</f>
        <v>1276805</v>
      </c>
      <c r="P41" s="28"/>
      <c r="Q41" s="28">
        <f>ROUND(SUM(Q37:Q40),5)</f>
        <v>960000</v>
      </c>
      <c r="R41" s="28"/>
      <c r="S41" s="28"/>
      <c r="T41" s="28"/>
      <c r="U41" s="28"/>
      <c r="V41" s="28"/>
      <c r="W41" s="28"/>
      <c r="X41" s="28"/>
      <c r="Y41" s="28"/>
      <c r="Z41" s="28"/>
      <c r="AA41" s="28">
        <f>ROUND(SUM(AA37:AA40),5)</f>
        <v>234844</v>
      </c>
      <c r="AB41" s="28"/>
      <c r="AC41" s="28">
        <f>ROUND(SUM(AC37:AC40),5)</f>
        <v>225000</v>
      </c>
      <c r="AD41" s="28"/>
      <c r="AE41" s="28">
        <f>ROUND(SUM(AE37:AE40),5)</f>
        <v>343340</v>
      </c>
      <c r="AF41" s="28"/>
      <c r="AG41" s="28">
        <f>ROUND(SUM(AG37:AG40),5)</f>
        <v>299000</v>
      </c>
      <c r="AH41" s="28"/>
      <c r="AI41" s="28">
        <f>ROUND(SUM(AI37:AI40),5)</f>
        <v>0</v>
      </c>
      <c r="AJ41" s="28"/>
      <c r="AK41" s="28">
        <f>ROUND(SUM(AK37:AK40),5)</f>
        <v>0</v>
      </c>
      <c r="AL41" s="28"/>
      <c r="AM41" s="29">
        <f t="shared" si="5"/>
        <v>1854989</v>
      </c>
      <c r="AN41" s="28"/>
      <c r="AO41" s="29">
        <f t="shared" si="6"/>
        <v>1484000</v>
      </c>
      <c r="AP41" s="22">
        <f t="shared" si="0"/>
        <v>1.2499925876010782</v>
      </c>
    </row>
    <row r="42" spans="1:42" ht="17.100000000000001" customHeight="1" outlineLevel="2" x14ac:dyDescent="0.25">
      <c r="A42" s="23"/>
      <c r="B42" s="23"/>
      <c r="C42" s="23"/>
      <c r="D42" s="23" t="s">
        <v>48</v>
      </c>
      <c r="E42" s="23"/>
      <c r="F42" s="23"/>
      <c r="G42" s="23"/>
      <c r="H42" s="26">
        <v>2260911</v>
      </c>
      <c r="I42" s="26">
        <v>1803000</v>
      </c>
      <c r="J42" s="24">
        <v>1.2539717138103161</v>
      </c>
      <c r="K42" s="25">
        <f>ROUND(K29+SUM(K35:K36)+K41,5)</f>
        <v>62075</v>
      </c>
      <c r="L42" s="25"/>
      <c r="M42" s="25">
        <f>ROUND(M29+SUM(M35:M36)+M41,5)</f>
        <v>40000</v>
      </c>
      <c r="N42" s="25"/>
      <c r="O42" s="25">
        <f>ROUND(O29+SUM(O35:O36)+O41,5)</f>
        <v>1551198</v>
      </c>
      <c r="P42" s="25"/>
      <c r="Q42" s="25">
        <f>ROUND(Q29+SUM(Q35:Q36)+Q41,5)</f>
        <v>1181000</v>
      </c>
      <c r="R42" s="25"/>
      <c r="S42" s="25"/>
      <c r="T42" s="25"/>
      <c r="U42" s="25"/>
      <c r="V42" s="25"/>
      <c r="W42" s="25"/>
      <c r="X42" s="25"/>
      <c r="Y42" s="25"/>
      <c r="Z42" s="25"/>
      <c r="AA42" s="25">
        <f>ROUND(AA29+SUM(AA35:AA36)+AA41,5)</f>
        <v>267169</v>
      </c>
      <c r="AB42" s="25"/>
      <c r="AC42" s="25">
        <f>ROUND(AC29+SUM(AC35:AC36)+AC41,5)</f>
        <v>256000</v>
      </c>
      <c r="AD42" s="25"/>
      <c r="AE42" s="25">
        <f>ROUND(AE29+SUM(AE35:AE36)+AE41,5)</f>
        <v>380469</v>
      </c>
      <c r="AF42" s="25"/>
      <c r="AG42" s="25">
        <f>ROUND(AG29+SUM(AG35:AG36)+AG41,5)</f>
        <v>326000</v>
      </c>
      <c r="AH42" s="25"/>
      <c r="AI42" s="25">
        <f>ROUND(AI29+SUM(AI35:AI36)+AI41,5)</f>
        <v>0</v>
      </c>
      <c r="AJ42" s="25"/>
      <c r="AK42" s="25">
        <f>ROUND(AK29+SUM(AK35:AK36)+AK41,5)</f>
        <v>0</v>
      </c>
      <c r="AL42" s="25"/>
      <c r="AM42" s="26">
        <f t="shared" si="5"/>
        <v>2260911</v>
      </c>
      <c r="AN42" s="25"/>
      <c r="AO42" s="26">
        <f t="shared" si="6"/>
        <v>1803000</v>
      </c>
      <c r="AP42" s="24">
        <f t="shared" si="0"/>
        <v>1.2539717138103161</v>
      </c>
    </row>
    <row r="43" spans="1:42" ht="17.100000000000001" customHeight="1" outlineLevel="1" x14ac:dyDescent="0.25">
      <c r="A43" s="9"/>
      <c r="B43" s="9"/>
      <c r="C43" s="9" t="s">
        <v>49</v>
      </c>
      <c r="D43" s="9"/>
      <c r="E43" s="9"/>
      <c r="F43" s="9"/>
      <c r="G43" s="9"/>
      <c r="H43" s="29">
        <v>3414063.48</v>
      </c>
      <c r="I43" s="29">
        <v>2923700</v>
      </c>
      <c r="J43" s="22">
        <v>1.1677201764886957</v>
      </c>
      <c r="K43" s="28">
        <f>ROUND(K13+K22+K28+K42,5)</f>
        <v>491746.85</v>
      </c>
      <c r="L43" s="28"/>
      <c r="M43" s="28">
        <f>ROUND(M13+M22+M28+M42,5)</f>
        <v>426500</v>
      </c>
      <c r="N43" s="28"/>
      <c r="O43" s="28">
        <f>ROUND(O13+O22+O28+O42,5)</f>
        <v>1617992.63</v>
      </c>
      <c r="P43" s="28"/>
      <c r="Q43" s="28">
        <f>ROUND(Q13+Q22+Q28+Q42,5)</f>
        <v>1201000</v>
      </c>
      <c r="R43" s="28"/>
      <c r="S43" s="28">
        <f>ROUND(S13+S22+S28+S42,5)</f>
        <v>441316.02</v>
      </c>
      <c r="T43" s="28"/>
      <c r="U43" s="28">
        <f>ROUND(U13+U22+U28+U42,5)</f>
        <v>405000</v>
      </c>
      <c r="V43" s="28"/>
      <c r="W43" s="28">
        <f>ROUND(W13+W22+W28+W42,5)</f>
        <v>27504</v>
      </c>
      <c r="X43" s="28"/>
      <c r="Y43" s="28">
        <f>ROUND(Y13+Y22+Y28+Y42,5)</f>
        <v>133200</v>
      </c>
      <c r="Z43" s="28"/>
      <c r="AA43" s="28">
        <f>ROUND(AA13+AA22+AA28+AA42,5)</f>
        <v>373950.65</v>
      </c>
      <c r="AB43" s="28"/>
      <c r="AC43" s="28">
        <f>ROUND(AC13+AC22+AC28+AC42,5)</f>
        <v>358000</v>
      </c>
      <c r="AD43" s="28"/>
      <c r="AE43" s="28">
        <f>ROUND(AE13+AE22+AE28+AE42,5)</f>
        <v>461553.33</v>
      </c>
      <c r="AF43" s="28"/>
      <c r="AG43" s="28">
        <f>ROUND(AG13+AG22+AG28+AG42,5)</f>
        <v>400000</v>
      </c>
      <c r="AH43" s="28"/>
      <c r="AI43" s="28">
        <f>ROUND(AI13+AI22+AI28+AI42,5)</f>
        <v>0</v>
      </c>
      <c r="AJ43" s="28"/>
      <c r="AK43" s="28">
        <f>ROUND(AK13+AK22+AK28+AK42,5)</f>
        <v>0</v>
      </c>
      <c r="AL43" s="28"/>
      <c r="AM43" s="29">
        <f t="shared" si="5"/>
        <v>3414063.48</v>
      </c>
      <c r="AN43" s="28"/>
      <c r="AO43" s="29">
        <f t="shared" si="6"/>
        <v>2923700</v>
      </c>
      <c r="AP43" s="22">
        <f t="shared" si="0"/>
        <v>1.1677201764886957</v>
      </c>
    </row>
    <row r="44" spans="1:42" ht="16.5" hidden="1" customHeight="1" outlineLevel="2" x14ac:dyDescent="0.25">
      <c r="A44" s="23"/>
      <c r="B44" s="23"/>
      <c r="C44" s="23" t="s">
        <v>50</v>
      </c>
      <c r="D44" s="23"/>
      <c r="E44" s="23"/>
      <c r="F44" s="23"/>
      <c r="G44" s="23"/>
      <c r="H44" s="26"/>
      <c r="I44" s="26"/>
      <c r="J44" s="24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6"/>
      <c r="AN44" s="25"/>
      <c r="AO44" s="26"/>
      <c r="AP44" s="24"/>
    </row>
    <row r="45" spans="1:42" ht="16.5" hidden="1" customHeight="1" outlineLevel="2" x14ac:dyDescent="0.25">
      <c r="A45" s="9"/>
      <c r="B45" s="9"/>
      <c r="C45" s="9"/>
      <c r="D45" s="9" t="s">
        <v>51</v>
      </c>
      <c r="E45" s="9"/>
      <c r="F45" s="9"/>
      <c r="G45" s="9"/>
      <c r="H45" s="29"/>
      <c r="I45" s="29"/>
      <c r="J45" s="22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>
        <v>0</v>
      </c>
      <c r="AJ45" s="28"/>
      <c r="AK45" s="28">
        <v>0</v>
      </c>
      <c r="AL45" s="28"/>
      <c r="AM45" s="29"/>
      <c r="AN45" s="28"/>
      <c r="AO45" s="29"/>
      <c r="AP45" s="22"/>
    </row>
    <row r="46" spans="1:42" ht="16.5" hidden="1" customHeight="1" outlineLevel="2" x14ac:dyDescent="0.25">
      <c r="A46" s="23"/>
      <c r="B46" s="23"/>
      <c r="C46" s="23"/>
      <c r="D46" s="23" t="s">
        <v>52</v>
      </c>
      <c r="E46" s="23"/>
      <c r="F46" s="23"/>
      <c r="G46" s="23"/>
      <c r="H46" s="26"/>
      <c r="I46" s="26"/>
      <c r="J46" s="24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>
        <v>0</v>
      </c>
      <c r="AJ46" s="25"/>
      <c r="AK46" s="25">
        <v>0</v>
      </c>
      <c r="AL46" s="25"/>
      <c r="AM46" s="26"/>
      <c r="AN46" s="25"/>
      <c r="AO46" s="26"/>
      <c r="AP46" s="24"/>
    </row>
    <row r="47" spans="1:42" ht="16.5" hidden="1" customHeight="1" outlineLevel="2" x14ac:dyDescent="0.25">
      <c r="A47" s="9"/>
      <c r="B47" s="9"/>
      <c r="C47" s="9"/>
      <c r="D47" s="9" t="s">
        <v>53</v>
      </c>
      <c r="E47" s="9"/>
      <c r="F47" s="9"/>
      <c r="G47" s="9"/>
      <c r="H47" s="29"/>
      <c r="I47" s="29"/>
      <c r="J47" s="22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>
        <v>0</v>
      </c>
      <c r="AJ47" s="28"/>
      <c r="AK47" s="28">
        <v>0</v>
      </c>
      <c r="AL47" s="28"/>
      <c r="AM47" s="29"/>
      <c r="AN47" s="28"/>
      <c r="AO47" s="29"/>
      <c r="AP47" s="22"/>
    </row>
    <row r="48" spans="1:42" ht="16.5" hidden="1" customHeight="1" outlineLevel="2" x14ac:dyDescent="0.25">
      <c r="A48" s="23"/>
      <c r="B48" s="23"/>
      <c r="C48" s="23"/>
      <c r="D48" s="23" t="s">
        <v>54</v>
      </c>
      <c r="E48" s="23"/>
      <c r="F48" s="23"/>
      <c r="G48" s="23"/>
      <c r="H48" s="26"/>
      <c r="I48" s="26"/>
      <c r="J48" s="24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>
        <v>0</v>
      </c>
      <c r="AJ48" s="25"/>
      <c r="AK48" s="25">
        <v>0</v>
      </c>
      <c r="AL48" s="25"/>
      <c r="AM48" s="26"/>
      <c r="AN48" s="25"/>
      <c r="AO48" s="26"/>
      <c r="AP48" s="24"/>
    </row>
    <row r="49" spans="1:42" ht="0.75" customHeight="1" outlineLevel="1" collapsed="1" x14ac:dyDescent="0.25">
      <c r="A49" s="9"/>
      <c r="B49" s="9"/>
      <c r="C49" s="9" t="s">
        <v>55</v>
      </c>
      <c r="D49" s="9"/>
      <c r="E49" s="9"/>
      <c r="F49" s="9"/>
      <c r="G49" s="9"/>
      <c r="H49" s="29"/>
      <c r="I49" s="29"/>
      <c r="J49" s="22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>
        <f>ROUND(SUM(AI44:AI48),5)</f>
        <v>0</v>
      </c>
      <c r="AJ49" s="28"/>
      <c r="AK49" s="28">
        <f>ROUND(SUM(AK44:AK48),5)</f>
        <v>0</v>
      </c>
      <c r="AL49" s="28"/>
      <c r="AM49" s="29"/>
      <c r="AN49" s="28"/>
      <c r="AO49" s="29"/>
      <c r="AP49" s="22"/>
    </row>
    <row r="50" spans="1:42" ht="17.100000000000001" customHeight="1" x14ac:dyDescent="0.25">
      <c r="A50" s="23"/>
      <c r="B50" s="23" t="s">
        <v>56</v>
      </c>
      <c r="C50" s="23"/>
      <c r="D50" s="23"/>
      <c r="E50" s="23"/>
      <c r="F50" s="23"/>
      <c r="G50" s="23"/>
      <c r="H50" s="26">
        <v>3822643.42</v>
      </c>
      <c r="I50" s="26">
        <v>3280550</v>
      </c>
      <c r="J50" s="24">
        <v>1.1652446754355215</v>
      </c>
      <c r="K50" s="25">
        <f>ROUND(K4+K12+K43+K49,5)</f>
        <v>735677.26</v>
      </c>
      <c r="L50" s="25"/>
      <c r="M50" s="25">
        <f>ROUND(M4+M12+M43+M49,5)</f>
        <v>611500</v>
      </c>
      <c r="N50" s="25"/>
      <c r="O50" s="25">
        <f>ROUND(O4+O12+O43+O49,5)</f>
        <v>1665084.63</v>
      </c>
      <c r="P50" s="25"/>
      <c r="Q50" s="25">
        <f>ROUND(Q4+Q12+Q43+Q49,5)</f>
        <v>1305650</v>
      </c>
      <c r="R50" s="25"/>
      <c r="S50" s="25">
        <f>ROUND(S4+S12+S43+S49,5)</f>
        <v>441316.02</v>
      </c>
      <c r="T50" s="25"/>
      <c r="U50" s="25">
        <f>ROUND(U4+U12+U43+U49,5)</f>
        <v>405000</v>
      </c>
      <c r="V50" s="25"/>
      <c r="W50" s="25">
        <f>ROUND(W4+W12+W43+W49,5)</f>
        <v>27504</v>
      </c>
      <c r="X50" s="25"/>
      <c r="Y50" s="25">
        <f>ROUND(Y4+Y12+Y43+Y49,5)</f>
        <v>133200</v>
      </c>
      <c r="Z50" s="25"/>
      <c r="AA50" s="25">
        <f>ROUND(AA4+AA12+AA43+AA49,5)</f>
        <v>421804.5</v>
      </c>
      <c r="AB50" s="25"/>
      <c r="AC50" s="25">
        <f>ROUND(AC4+AC12+AC43+AC49,5)</f>
        <v>391150</v>
      </c>
      <c r="AD50" s="25"/>
      <c r="AE50" s="25">
        <f>ROUND(AE4+AE12+AE43+AE49,5)</f>
        <v>531257.01</v>
      </c>
      <c r="AF50" s="25"/>
      <c r="AG50" s="25">
        <f>ROUND(AG4+AG12+AG43+AG49,5)</f>
        <v>434050</v>
      </c>
      <c r="AH50" s="25"/>
      <c r="AI50" s="25">
        <f>ROUND(AI4+AI12+AI43+AI49,5)</f>
        <v>0</v>
      </c>
      <c r="AJ50" s="25"/>
      <c r="AK50" s="25">
        <f>ROUND(AK4+AK12+AK43+AK49,5)</f>
        <v>0</v>
      </c>
      <c r="AL50" s="25"/>
      <c r="AM50" s="26">
        <f>ROUND(K50+O50+S50+W50+AA50+AE50+AI50,5)</f>
        <v>3822643.42</v>
      </c>
      <c r="AN50" s="25"/>
      <c r="AO50" s="26">
        <f>ROUND(M50+Q50+U50+Y50+AC50+AG50+AK50,5)</f>
        <v>3280550</v>
      </c>
      <c r="AP50" s="24">
        <f t="shared" si="0"/>
        <v>1.1652446754355215</v>
      </c>
    </row>
    <row r="51" spans="1:42" ht="17.100000000000001" customHeight="1" x14ac:dyDescent="0.25">
      <c r="A51" s="9" t="s">
        <v>57</v>
      </c>
      <c r="B51" s="9"/>
      <c r="C51" s="9"/>
      <c r="D51" s="9"/>
      <c r="E51" s="9"/>
      <c r="F51" s="9"/>
      <c r="G51" s="9"/>
      <c r="H51" s="29">
        <v>3822643.42</v>
      </c>
      <c r="I51" s="29">
        <v>3280550</v>
      </c>
      <c r="J51" s="22">
        <v>1.1652446754355215</v>
      </c>
      <c r="K51" s="28">
        <f>K50</f>
        <v>735677.26</v>
      </c>
      <c r="L51" s="28"/>
      <c r="M51" s="28">
        <f>M50</f>
        <v>611500</v>
      </c>
      <c r="N51" s="28"/>
      <c r="O51" s="28">
        <f>O50</f>
        <v>1665084.63</v>
      </c>
      <c r="P51" s="28"/>
      <c r="Q51" s="28">
        <f>Q50</f>
        <v>1305650</v>
      </c>
      <c r="R51" s="28"/>
      <c r="S51" s="28">
        <f>S50</f>
        <v>441316.02</v>
      </c>
      <c r="T51" s="28"/>
      <c r="U51" s="28">
        <f>U50</f>
        <v>405000</v>
      </c>
      <c r="V51" s="28"/>
      <c r="W51" s="28">
        <f>W50</f>
        <v>27504</v>
      </c>
      <c r="X51" s="28"/>
      <c r="Y51" s="28">
        <f>Y50</f>
        <v>133200</v>
      </c>
      <c r="Z51" s="28"/>
      <c r="AA51" s="28">
        <f>AA50</f>
        <v>421804.5</v>
      </c>
      <c r="AB51" s="28"/>
      <c r="AC51" s="28">
        <f>AC50</f>
        <v>391150</v>
      </c>
      <c r="AD51" s="28"/>
      <c r="AE51" s="28">
        <f>AE50</f>
        <v>531257.01</v>
      </c>
      <c r="AF51" s="28"/>
      <c r="AG51" s="28">
        <f>AG50</f>
        <v>434050</v>
      </c>
      <c r="AH51" s="28"/>
      <c r="AI51" s="28">
        <f>AI50</f>
        <v>0</v>
      </c>
      <c r="AJ51" s="28"/>
      <c r="AK51" s="28">
        <f>AK50</f>
        <v>0</v>
      </c>
      <c r="AL51" s="28"/>
      <c r="AM51" s="29">
        <f>ROUND(K51+O51+S51+W51+AA51+AE51+AI51,5)</f>
        <v>3822643.42</v>
      </c>
      <c r="AN51" s="28"/>
      <c r="AO51" s="29">
        <f>ROUND(M51+Q51+U51+Y51+AC51+AG51+AK51,5)</f>
        <v>3280550</v>
      </c>
      <c r="AP51" s="22">
        <f t="shared" si="0"/>
        <v>1.1652446754355215</v>
      </c>
    </row>
    <row r="52" spans="1:42" ht="17.100000000000001" customHeight="1" outlineLevel="1" x14ac:dyDescent="0.25">
      <c r="A52" s="23"/>
      <c r="B52" s="23" t="s">
        <v>58</v>
      </c>
      <c r="C52" s="23"/>
      <c r="D52" s="23"/>
      <c r="E52" s="23"/>
      <c r="F52" s="23"/>
      <c r="G52" s="23"/>
      <c r="H52" s="26"/>
      <c r="I52" s="26"/>
      <c r="J52" s="24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6"/>
      <c r="AN52" s="25"/>
      <c r="AO52" s="26"/>
      <c r="AP52" s="24"/>
    </row>
    <row r="53" spans="1:42" ht="17.100000000000001" customHeight="1" outlineLevel="2" x14ac:dyDescent="0.25">
      <c r="A53" s="9"/>
      <c r="B53" s="9"/>
      <c r="C53" s="9" t="s">
        <v>59</v>
      </c>
      <c r="D53" s="9"/>
      <c r="E53" s="9"/>
      <c r="F53" s="9"/>
      <c r="G53" s="9"/>
      <c r="H53" s="29"/>
      <c r="I53" s="29"/>
      <c r="J53" s="22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9"/>
      <c r="AN53" s="28"/>
      <c r="AO53" s="29"/>
      <c r="AP53" s="22"/>
    </row>
    <row r="54" spans="1:42" ht="17.100000000000001" customHeight="1" outlineLevel="3" x14ac:dyDescent="0.25">
      <c r="A54" s="23"/>
      <c r="B54" s="23"/>
      <c r="C54" s="23"/>
      <c r="D54" s="23" t="s">
        <v>60</v>
      </c>
      <c r="E54" s="23"/>
      <c r="F54" s="23"/>
      <c r="G54" s="23"/>
      <c r="H54" s="26"/>
      <c r="I54" s="26"/>
      <c r="J54" s="24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6"/>
      <c r="AN54" s="25"/>
      <c r="AO54" s="26"/>
      <c r="AP54" s="24"/>
    </row>
    <row r="55" spans="1:42" ht="17.100000000000001" customHeight="1" outlineLevel="4" x14ac:dyDescent="0.25">
      <c r="A55" s="9"/>
      <c r="B55" s="9"/>
      <c r="C55" s="9"/>
      <c r="D55" s="9"/>
      <c r="E55" s="9" t="s">
        <v>61</v>
      </c>
      <c r="F55" s="9"/>
      <c r="G55" s="9"/>
      <c r="H55" s="29"/>
      <c r="I55" s="29"/>
      <c r="J55" s="22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9"/>
      <c r="AN55" s="28"/>
      <c r="AO55" s="29"/>
      <c r="AP55" s="22"/>
    </row>
    <row r="56" spans="1:42" ht="17.100000000000001" customHeight="1" outlineLevel="5" x14ac:dyDescent="0.25">
      <c r="A56" s="23"/>
      <c r="B56" s="23"/>
      <c r="C56" s="23"/>
      <c r="D56" s="23"/>
      <c r="E56" s="23"/>
      <c r="F56" s="23" t="s">
        <v>62</v>
      </c>
      <c r="G56" s="23"/>
      <c r="H56" s="26"/>
      <c r="I56" s="26"/>
      <c r="J56" s="24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6"/>
      <c r="AN56" s="25"/>
      <c r="AO56" s="26"/>
      <c r="AP56" s="24"/>
    </row>
    <row r="57" spans="1:42" ht="17.100000000000001" customHeight="1" outlineLevel="5" x14ac:dyDescent="0.25">
      <c r="A57" s="9"/>
      <c r="B57" s="9"/>
      <c r="C57" s="9"/>
      <c r="D57" s="9"/>
      <c r="E57" s="9"/>
      <c r="F57" s="9"/>
      <c r="G57" s="9" t="s">
        <v>63</v>
      </c>
      <c r="H57" s="29">
        <v>17494.37</v>
      </c>
      <c r="I57" s="29"/>
      <c r="J57" s="22"/>
      <c r="K57" s="28"/>
      <c r="L57" s="28"/>
      <c r="M57" s="28"/>
      <c r="N57" s="28"/>
      <c r="O57" s="28">
        <v>1374.35</v>
      </c>
      <c r="P57" s="28"/>
      <c r="Q57" s="28"/>
      <c r="R57" s="28"/>
      <c r="S57" s="28">
        <v>12280</v>
      </c>
      <c r="T57" s="28"/>
      <c r="U57" s="28"/>
      <c r="V57" s="28"/>
      <c r="W57" s="28">
        <v>239.08</v>
      </c>
      <c r="X57" s="28"/>
      <c r="Y57" s="28"/>
      <c r="Z57" s="28"/>
      <c r="AA57" s="28">
        <v>2864.2</v>
      </c>
      <c r="AB57" s="28"/>
      <c r="AC57" s="28"/>
      <c r="AD57" s="28"/>
      <c r="AE57" s="28">
        <v>736.74</v>
      </c>
      <c r="AF57" s="28"/>
      <c r="AG57" s="28"/>
      <c r="AH57" s="28"/>
      <c r="AI57" s="28">
        <v>0</v>
      </c>
      <c r="AJ57" s="28"/>
      <c r="AK57" s="28">
        <v>0</v>
      </c>
      <c r="AL57" s="28"/>
      <c r="AM57" s="29">
        <f t="shared" ref="AM57:AM75" si="7">ROUND(K57+O57+S57+W57+AA57+AE57+AI57,5)</f>
        <v>17494.37</v>
      </c>
      <c r="AN57" s="28"/>
      <c r="AO57" s="29"/>
      <c r="AP57" s="22"/>
    </row>
    <row r="58" spans="1:42" ht="17.100000000000001" customHeight="1" outlineLevel="5" x14ac:dyDescent="0.25">
      <c r="A58" s="23"/>
      <c r="B58" s="23"/>
      <c r="C58" s="23"/>
      <c r="D58" s="23"/>
      <c r="E58" s="23"/>
      <c r="F58" s="23"/>
      <c r="G58" s="23" t="s">
        <v>64</v>
      </c>
      <c r="H58" s="26">
        <v>38758.589999999997</v>
      </c>
      <c r="I58" s="26"/>
      <c r="J58" s="24"/>
      <c r="K58" s="25">
        <v>2419.1799999999998</v>
      </c>
      <c r="L58" s="25"/>
      <c r="M58" s="25"/>
      <c r="N58" s="25"/>
      <c r="O58" s="25">
        <v>24356.400000000001</v>
      </c>
      <c r="P58" s="25"/>
      <c r="Q58" s="25"/>
      <c r="R58" s="25"/>
      <c r="S58" s="25"/>
      <c r="T58" s="25"/>
      <c r="U58" s="25"/>
      <c r="V58" s="25"/>
      <c r="W58" s="25">
        <v>1195.92</v>
      </c>
      <c r="X58" s="25"/>
      <c r="Y58" s="25"/>
      <c r="Z58" s="25"/>
      <c r="AA58" s="25">
        <v>4865.5200000000004</v>
      </c>
      <c r="AB58" s="25"/>
      <c r="AC58" s="25"/>
      <c r="AD58" s="25"/>
      <c r="AE58" s="25">
        <v>5921.57</v>
      </c>
      <c r="AF58" s="25"/>
      <c r="AG58" s="25"/>
      <c r="AH58" s="25"/>
      <c r="AI58" s="25">
        <v>0</v>
      </c>
      <c r="AJ58" s="25"/>
      <c r="AK58" s="25">
        <v>0</v>
      </c>
      <c r="AL58" s="25"/>
      <c r="AM58" s="26">
        <f t="shared" si="7"/>
        <v>38758.589999999997</v>
      </c>
      <c r="AN58" s="25"/>
      <c r="AO58" s="26"/>
      <c r="AP58" s="24"/>
    </row>
    <row r="59" spans="1:42" ht="17.100000000000001" customHeight="1" outlineLevel="5" x14ac:dyDescent="0.25">
      <c r="A59" s="9"/>
      <c r="B59" s="9"/>
      <c r="C59" s="9"/>
      <c r="D59" s="9"/>
      <c r="E59" s="9"/>
      <c r="F59" s="9"/>
      <c r="G59" s="9" t="s">
        <v>65</v>
      </c>
      <c r="H59" s="29">
        <v>984567.82</v>
      </c>
      <c r="I59" s="29">
        <v>1091255</v>
      </c>
      <c r="J59" s="22">
        <v>0.90223441816990524</v>
      </c>
      <c r="K59" s="28">
        <v>259044.62</v>
      </c>
      <c r="L59" s="28"/>
      <c r="M59" s="28">
        <v>286870</v>
      </c>
      <c r="N59" s="28"/>
      <c r="O59" s="28">
        <v>372079.95</v>
      </c>
      <c r="P59" s="28"/>
      <c r="Q59" s="28">
        <v>405770</v>
      </c>
      <c r="R59" s="28"/>
      <c r="S59" s="28">
        <v>52307.64</v>
      </c>
      <c r="T59" s="28"/>
      <c r="U59" s="28">
        <v>80000</v>
      </c>
      <c r="V59" s="28"/>
      <c r="W59" s="28">
        <v>42311.64</v>
      </c>
      <c r="X59" s="28"/>
      <c r="Y59" s="28">
        <v>42850</v>
      </c>
      <c r="Z59" s="28"/>
      <c r="AA59" s="28">
        <v>89299.48</v>
      </c>
      <c r="AB59" s="28"/>
      <c r="AC59" s="28">
        <v>99855</v>
      </c>
      <c r="AD59" s="28"/>
      <c r="AE59" s="28">
        <v>169524.49</v>
      </c>
      <c r="AF59" s="28"/>
      <c r="AG59" s="28">
        <v>175910</v>
      </c>
      <c r="AH59" s="28"/>
      <c r="AI59" s="28">
        <v>0</v>
      </c>
      <c r="AJ59" s="28"/>
      <c r="AK59" s="28">
        <v>0</v>
      </c>
      <c r="AL59" s="28"/>
      <c r="AM59" s="29">
        <f t="shared" si="7"/>
        <v>984567.82</v>
      </c>
      <c r="AN59" s="28"/>
      <c r="AO59" s="29">
        <f t="shared" ref="AO59:AO75" si="8">ROUND(M59+Q59+U59+Y59+AC59+AG59+AK59,5)</f>
        <v>1091255</v>
      </c>
      <c r="AP59" s="22">
        <f t="shared" si="0"/>
        <v>0.90223441816990524</v>
      </c>
    </row>
    <row r="60" spans="1:42" ht="17.100000000000001" customHeight="1" outlineLevel="4" x14ac:dyDescent="0.25">
      <c r="A60" s="23"/>
      <c r="B60" s="23"/>
      <c r="C60" s="23"/>
      <c r="D60" s="23"/>
      <c r="E60" s="23"/>
      <c r="F60" s="23" t="s">
        <v>66</v>
      </c>
      <c r="G60" s="23"/>
      <c r="H60" s="26">
        <v>1040820.78</v>
      </c>
      <c r="I60" s="26">
        <v>1091255</v>
      </c>
      <c r="J60" s="24">
        <v>0.95378328621632891</v>
      </c>
      <c r="K60" s="25">
        <f>ROUND(SUM(K56:K59),5)</f>
        <v>261463.8</v>
      </c>
      <c r="L60" s="25"/>
      <c r="M60" s="25">
        <f>ROUND(SUM(M56:M59),5)</f>
        <v>286870</v>
      </c>
      <c r="N60" s="25"/>
      <c r="O60" s="25">
        <f>ROUND(SUM(O56:O59),5)</f>
        <v>397810.7</v>
      </c>
      <c r="P60" s="25"/>
      <c r="Q60" s="25">
        <f>ROUND(SUM(Q56:Q59),5)</f>
        <v>405770</v>
      </c>
      <c r="R60" s="25"/>
      <c r="S60" s="25">
        <f>ROUND(SUM(S56:S59),5)</f>
        <v>64587.64</v>
      </c>
      <c r="T60" s="25"/>
      <c r="U60" s="25">
        <f>ROUND(SUM(U56:U59),5)</f>
        <v>80000</v>
      </c>
      <c r="V60" s="25"/>
      <c r="W60" s="25">
        <f>ROUND(SUM(W56:W59),5)</f>
        <v>43746.64</v>
      </c>
      <c r="X60" s="25"/>
      <c r="Y60" s="25">
        <f>ROUND(SUM(Y56:Y59),5)</f>
        <v>42850</v>
      </c>
      <c r="Z60" s="25"/>
      <c r="AA60" s="25">
        <f>ROUND(SUM(AA56:AA59),5)</f>
        <v>97029.2</v>
      </c>
      <c r="AB60" s="25"/>
      <c r="AC60" s="25">
        <f>ROUND(SUM(AC56:AC59),5)</f>
        <v>99855</v>
      </c>
      <c r="AD60" s="25"/>
      <c r="AE60" s="25">
        <f>ROUND(SUM(AE56:AE59),5)</f>
        <v>176182.8</v>
      </c>
      <c r="AF60" s="25"/>
      <c r="AG60" s="25">
        <f>ROUND(SUM(AG56:AG59),5)</f>
        <v>175910</v>
      </c>
      <c r="AH60" s="25"/>
      <c r="AI60" s="25">
        <f>ROUND(SUM(AI56:AI59),5)</f>
        <v>0</v>
      </c>
      <c r="AJ60" s="25"/>
      <c r="AK60" s="25">
        <f>ROUND(SUM(AK56:AK59),5)</f>
        <v>0</v>
      </c>
      <c r="AL60" s="25"/>
      <c r="AM60" s="26">
        <f t="shared" si="7"/>
        <v>1040820.78</v>
      </c>
      <c r="AN60" s="25"/>
      <c r="AO60" s="26">
        <f t="shared" si="8"/>
        <v>1091255</v>
      </c>
      <c r="AP60" s="24">
        <f t="shared" si="0"/>
        <v>0.95378328621632891</v>
      </c>
    </row>
    <row r="61" spans="1:42" ht="17.100000000000001" customHeight="1" outlineLevel="4" x14ac:dyDescent="0.25">
      <c r="A61" s="9"/>
      <c r="B61" s="9"/>
      <c r="C61" s="9"/>
      <c r="D61" s="9"/>
      <c r="E61" s="9"/>
      <c r="F61" s="9" t="s">
        <v>67</v>
      </c>
      <c r="G61" s="9"/>
      <c r="H61" s="29">
        <v>43812.68</v>
      </c>
      <c r="I61" s="29">
        <v>39750</v>
      </c>
      <c r="J61" s="22">
        <v>1.1022057861635219</v>
      </c>
      <c r="K61" s="28">
        <v>75.739999999999995</v>
      </c>
      <c r="L61" s="28"/>
      <c r="M61" s="28">
        <v>250</v>
      </c>
      <c r="N61" s="28"/>
      <c r="O61" s="28">
        <v>14767.71</v>
      </c>
      <c r="P61" s="28"/>
      <c r="Q61" s="28">
        <v>14000</v>
      </c>
      <c r="R61" s="28"/>
      <c r="S61" s="28"/>
      <c r="T61" s="28"/>
      <c r="U61" s="28"/>
      <c r="V61" s="28"/>
      <c r="W61" s="28">
        <v>5839.81</v>
      </c>
      <c r="X61" s="28"/>
      <c r="Y61" s="28">
        <v>500</v>
      </c>
      <c r="Z61" s="28"/>
      <c r="AA61" s="28">
        <v>12611.94</v>
      </c>
      <c r="AB61" s="28"/>
      <c r="AC61" s="28">
        <v>16000</v>
      </c>
      <c r="AD61" s="28"/>
      <c r="AE61" s="28">
        <v>10517.48</v>
      </c>
      <c r="AF61" s="28"/>
      <c r="AG61" s="28">
        <v>9000</v>
      </c>
      <c r="AH61" s="28"/>
      <c r="AI61" s="28">
        <v>0</v>
      </c>
      <c r="AJ61" s="28"/>
      <c r="AK61" s="28">
        <v>0</v>
      </c>
      <c r="AL61" s="28"/>
      <c r="AM61" s="29">
        <f t="shared" si="7"/>
        <v>43812.68</v>
      </c>
      <c r="AN61" s="28"/>
      <c r="AO61" s="29">
        <f t="shared" si="8"/>
        <v>39750</v>
      </c>
      <c r="AP61" s="22">
        <f t="shared" si="0"/>
        <v>1.1022057861635219</v>
      </c>
    </row>
    <row r="62" spans="1:42" ht="17.100000000000001" customHeight="1" outlineLevel="4" x14ac:dyDescent="0.25">
      <c r="A62" s="23"/>
      <c r="B62" s="23"/>
      <c r="C62" s="23"/>
      <c r="D62" s="23"/>
      <c r="E62" s="23"/>
      <c r="F62" s="23" t="s">
        <v>68</v>
      </c>
      <c r="G62" s="23"/>
      <c r="H62" s="26">
        <v>17370</v>
      </c>
      <c r="I62" s="26">
        <v>16800</v>
      </c>
      <c r="J62" s="24">
        <v>1.0339285714285715</v>
      </c>
      <c r="K62" s="25"/>
      <c r="L62" s="25"/>
      <c r="M62" s="25"/>
      <c r="N62" s="25"/>
      <c r="O62" s="25">
        <v>8505</v>
      </c>
      <c r="P62" s="25"/>
      <c r="Q62" s="25">
        <v>8000</v>
      </c>
      <c r="R62" s="25"/>
      <c r="S62" s="25"/>
      <c r="T62" s="25"/>
      <c r="U62" s="25"/>
      <c r="V62" s="25"/>
      <c r="W62" s="25">
        <v>1215</v>
      </c>
      <c r="X62" s="25"/>
      <c r="Y62" s="25"/>
      <c r="Z62" s="25"/>
      <c r="AA62" s="25">
        <v>2160</v>
      </c>
      <c r="AB62" s="25"/>
      <c r="AC62" s="25">
        <v>2800</v>
      </c>
      <c r="AD62" s="25"/>
      <c r="AE62" s="25">
        <v>5490</v>
      </c>
      <c r="AF62" s="25"/>
      <c r="AG62" s="25">
        <v>6000</v>
      </c>
      <c r="AH62" s="25"/>
      <c r="AI62" s="25">
        <v>0</v>
      </c>
      <c r="AJ62" s="25"/>
      <c r="AK62" s="25">
        <v>0</v>
      </c>
      <c r="AL62" s="25"/>
      <c r="AM62" s="26">
        <f t="shared" si="7"/>
        <v>17370</v>
      </c>
      <c r="AN62" s="25"/>
      <c r="AO62" s="26">
        <f t="shared" si="8"/>
        <v>16800</v>
      </c>
      <c r="AP62" s="24">
        <f t="shared" si="0"/>
        <v>1.0339285714285715</v>
      </c>
    </row>
    <row r="63" spans="1:42" ht="17.100000000000001" customHeight="1" outlineLevel="4" x14ac:dyDescent="0.25">
      <c r="A63" s="9"/>
      <c r="B63" s="9"/>
      <c r="C63" s="9"/>
      <c r="D63" s="9"/>
      <c r="E63" s="9"/>
      <c r="F63" s="9" t="s">
        <v>69</v>
      </c>
      <c r="G63" s="9"/>
      <c r="H63" s="29">
        <v>15000</v>
      </c>
      <c r="I63" s="29">
        <v>15000</v>
      </c>
      <c r="J63" s="22">
        <v>1</v>
      </c>
      <c r="K63" s="28">
        <v>10500</v>
      </c>
      <c r="L63" s="28"/>
      <c r="M63" s="28">
        <v>11000</v>
      </c>
      <c r="N63" s="28"/>
      <c r="O63" s="28">
        <v>1000</v>
      </c>
      <c r="P63" s="28"/>
      <c r="Q63" s="28">
        <v>1000</v>
      </c>
      <c r="R63" s="28"/>
      <c r="S63" s="28"/>
      <c r="T63" s="28"/>
      <c r="U63" s="28"/>
      <c r="V63" s="28"/>
      <c r="W63" s="28">
        <v>1250</v>
      </c>
      <c r="X63" s="28"/>
      <c r="Y63" s="28">
        <v>1000</v>
      </c>
      <c r="Z63" s="28"/>
      <c r="AA63" s="28">
        <v>500</v>
      </c>
      <c r="AB63" s="28"/>
      <c r="AC63" s="28">
        <v>1000</v>
      </c>
      <c r="AD63" s="28"/>
      <c r="AE63" s="28">
        <v>1750</v>
      </c>
      <c r="AF63" s="28"/>
      <c r="AG63" s="28">
        <v>1000</v>
      </c>
      <c r="AH63" s="28"/>
      <c r="AI63" s="28">
        <v>0</v>
      </c>
      <c r="AJ63" s="28"/>
      <c r="AK63" s="28">
        <v>0</v>
      </c>
      <c r="AL63" s="28"/>
      <c r="AM63" s="29">
        <f t="shared" si="7"/>
        <v>15000</v>
      </c>
      <c r="AN63" s="28"/>
      <c r="AO63" s="29">
        <f t="shared" si="8"/>
        <v>15000</v>
      </c>
      <c r="AP63" s="22">
        <f t="shared" si="0"/>
        <v>1</v>
      </c>
    </row>
    <row r="64" spans="1:42" ht="17.100000000000001" customHeight="1" outlineLevel="4" x14ac:dyDescent="0.25">
      <c r="A64" s="23"/>
      <c r="B64" s="23"/>
      <c r="C64" s="23"/>
      <c r="D64" s="23"/>
      <c r="E64" s="23"/>
      <c r="F64" s="23" t="s">
        <v>70</v>
      </c>
      <c r="G64" s="23"/>
      <c r="H64" s="26">
        <v>88601.16</v>
      </c>
      <c r="I64" s="26">
        <v>88301</v>
      </c>
      <c r="J64" s="24">
        <v>1.0033992820013364</v>
      </c>
      <c r="K64" s="25">
        <v>21036.720000000001</v>
      </c>
      <c r="L64" s="25"/>
      <c r="M64" s="25">
        <v>22950</v>
      </c>
      <c r="N64" s="25"/>
      <c r="O64" s="25">
        <v>32352.080000000002</v>
      </c>
      <c r="P64" s="25"/>
      <c r="Q64" s="25">
        <v>33462</v>
      </c>
      <c r="R64" s="25"/>
      <c r="S64" s="25">
        <v>7777.59</v>
      </c>
      <c r="T64" s="25"/>
      <c r="U64" s="25">
        <v>6400</v>
      </c>
      <c r="V64" s="25"/>
      <c r="W64" s="25">
        <v>3985.09</v>
      </c>
      <c r="X64" s="25"/>
      <c r="Y64" s="25">
        <v>3428</v>
      </c>
      <c r="Z64" s="25"/>
      <c r="AA64" s="25">
        <v>8597.56</v>
      </c>
      <c r="AB64" s="25"/>
      <c r="AC64" s="25">
        <v>7988</v>
      </c>
      <c r="AD64" s="25"/>
      <c r="AE64" s="25">
        <v>14852.12</v>
      </c>
      <c r="AF64" s="25"/>
      <c r="AG64" s="25">
        <v>14073</v>
      </c>
      <c r="AH64" s="25"/>
      <c r="AI64" s="25">
        <v>0</v>
      </c>
      <c r="AJ64" s="25"/>
      <c r="AK64" s="25">
        <v>0</v>
      </c>
      <c r="AL64" s="25"/>
      <c r="AM64" s="26">
        <f t="shared" si="7"/>
        <v>88601.16</v>
      </c>
      <c r="AN64" s="25"/>
      <c r="AO64" s="26">
        <f t="shared" si="8"/>
        <v>88301</v>
      </c>
      <c r="AP64" s="24">
        <f t="shared" si="0"/>
        <v>1.0033992820013364</v>
      </c>
    </row>
    <row r="65" spans="1:42" ht="17.100000000000001" customHeight="1" outlineLevel="4" x14ac:dyDescent="0.25">
      <c r="A65" s="9"/>
      <c r="B65" s="9"/>
      <c r="C65" s="9"/>
      <c r="D65" s="9"/>
      <c r="E65" s="9"/>
      <c r="F65" s="9" t="s">
        <v>71</v>
      </c>
      <c r="G65" s="9"/>
      <c r="H65" s="29">
        <v>2696.06</v>
      </c>
      <c r="I65" s="29">
        <v>3800</v>
      </c>
      <c r="J65" s="22">
        <v>0.70948947368421056</v>
      </c>
      <c r="K65" s="28">
        <v>722.07</v>
      </c>
      <c r="L65" s="28"/>
      <c r="M65" s="28">
        <v>1000</v>
      </c>
      <c r="N65" s="28"/>
      <c r="O65" s="28">
        <v>476</v>
      </c>
      <c r="P65" s="28"/>
      <c r="Q65" s="28">
        <v>800</v>
      </c>
      <c r="R65" s="28"/>
      <c r="S65" s="28">
        <v>809.91</v>
      </c>
      <c r="T65" s="28"/>
      <c r="U65" s="28">
        <v>500</v>
      </c>
      <c r="V65" s="28"/>
      <c r="W65" s="28">
        <v>119</v>
      </c>
      <c r="X65" s="28"/>
      <c r="Y65" s="28">
        <v>500</v>
      </c>
      <c r="Z65" s="28"/>
      <c r="AA65" s="28">
        <v>212.08</v>
      </c>
      <c r="AB65" s="28"/>
      <c r="AC65" s="28">
        <v>500</v>
      </c>
      <c r="AD65" s="28"/>
      <c r="AE65" s="28">
        <v>357</v>
      </c>
      <c r="AF65" s="28"/>
      <c r="AG65" s="28">
        <v>500</v>
      </c>
      <c r="AH65" s="28"/>
      <c r="AI65" s="28">
        <v>0</v>
      </c>
      <c r="AJ65" s="28"/>
      <c r="AK65" s="28">
        <v>0</v>
      </c>
      <c r="AL65" s="28"/>
      <c r="AM65" s="29">
        <f t="shared" si="7"/>
        <v>2696.06</v>
      </c>
      <c r="AN65" s="28"/>
      <c r="AO65" s="29">
        <f t="shared" si="8"/>
        <v>3800</v>
      </c>
      <c r="AP65" s="22">
        <f t="shared" si="0"/>
        <v>0.70948947368421056</v>
      </c>
    </row>
    <row r="66" spans="1:42" ht="17.100000000000001" customHeight="1" outlineLevel="4" x14ac:dyDescent="0.25">
      <c r="A66" s="23"/>
      <c r="B66" s="23"/>
      <c r="C66" s="23"/>
      <c r="D66" s="23"/>
      <c r="E66" s="23"/>
      <c r="F66" s="23" t="s">
        <v>72</v>
      </c>
      <c r="G66" s="23"/>
      <c r="H66" s="26">
        <v>209983.59</v>
      </c>
      <c r="I66" s="26">
        <v>232916</v>
      </c>
      <c r="J66" s="24">
        <v>0.90154214394889143</v>
      </c>
      <c r="K66" s="25">
        <v>50296.3</v>
      </c>
      <c r="L66" s="25"/>
      <c r="M66" s="25">
        <v>40625</v>
      </c>
      <c r="N66" s="25"/>
      <c r="O66" s="25">
        <v>71814.960000000006</v>
      </c>
      <c r="P66" s="25"/>
      <c r="Q66" s="25">
        <v>75880</v>
      </c>
      <c r="R66" s="25"/>
      <c r="S66" s="25">
        <v>9770.39</v>
      </c>
      <c r="T66" s="25"/>
      <c r="U66" s="25">
        <v>27345</v>
      </c>
      <c r="V66" s="25"/>
      <c r="W66" s="25">
        <v>14263.52</v>
      </c>
      <c r="X66" s="25"/>
      <c r="Y66" s="25">
        <v>13820</v>
      </c>
      <c r="Z66" s="25"/>
      <c r="AA66" s="25">
        <v>28942.02</v>
      </c>
      <c r="AB66" s="25"/>
      <c r="AC66" s="25">
        <v>34955</v>
      </c>
      <c r="AD66" s="25"/>
      <c r="AE66" s="25">
        <v>34896.400000000001</v>
      </c>
      <c r="AF66" s="25"/>
      <c r="AG66" s="25">
        <v>40291</v>
      </c>
      <c r="AH66" s="25"/>
      <c r="AI66" s="25">
        <v>0</v>
      </c>
      <c r="AJ66" s="25"/>
      <c r="AK66" s="25">
        <v>0</v>
      </c>
      <c r="AL66" s="25"/>
      <c r="AM66" s="26">
        <f t="shared" si="7"/>
        <v>209983.59</v>
      </c>
      <c r="AN66" s="25"/>
      <c r="AO66" s="26">
        <f t="shared" si="8"/>
        <v>232916</v>
      </c>
      <c r="AP66" s="24">
        <f t="shared" si="0"/>
        <v>0.90154214394889143</v>
      </c>
    </row>
    <row r="67" spans="1:42" ht="17.100000000000001" customHeight="1" outlineLevel="4" x14ac:dyDescent="0.25">
      <c r="A67" s="9"/>
      <c r="B67" s="9"/>
      <c r="C67" s="9"/>
      <c r="D67" s="9"/>
      <c r="E67" s="9"/>
      <c r="F67" s="9" t="s">
        <v>73</v>
      </c>
      <c r="G67" s="9"/>
      <c r="H67" s="29">
        <v>84185.22</v>
      </c>
      <c r="I67" s="29">
        <v>88301</v>
      </c>
      <c r="J67" s="22">
        <v>0.95338920284028494</v>
      </c>
      <c r="K67" s="28">
        <v>20695.48</v>
      </c>
      <c r="L67" s="28"/>
      <c r="M67" s="28">
        <v>22950</v>
      </c>
      <c r="N67" s="28"/>
      <c r="O67" s="28">
        <v>32007.82</v>
      </c>
      <c r="P67" s="28"/>
      <c r="Q67" s="28">
        <v>33462</v>
      </c>
      <c r="R67" s="28"/>
      <c r="S67" s="28">
        <v>5813.49</v>
      </c>
      <c r="T67" s="28"/>
      <c r="U67" s="28">
        <v>6400</v>
      </c>
      <c r="V67" s="28"/>
      <c r="W67" s="28">
        <v>3376.18</v>
      </c>
      <c r="X67" s="28"/>
      <c r="Y67" s="28">
        <v>3428</v>
      </c>
      <c r="Z67" s="28"/>
      <c r="AA67" s="28">
        <v>7806.76</v>
      </c>
      <c r="AB67" s="28"/>
      <c r="AC67" s="28">
        <v>7988</v>
      </c>
      <c r="AD67" s="28"/>
      <c r="AE67" s="28">
        <v>14485.49</v>
      </c>
      <c r="AF67" s="28"/>
      <c r="AG67" s="28">
        <v>14073</v>
      </c>
      <c r="AH67" s="28"/>
      <c r="AI67" s="28">
        <v>0</v>
      </c>
      <c r="AJ67" s="28"/>
      <c r="AK67" s="28">
        <v>0</v>
      </c>
      <c r="AL67" s="28"/>
      <c r="AM67" s="29">
        <f t="shared" si="7"/>
        <v>84185.22</v>
      </c>
      <c r="AN67" s="28"/>
      <c r="AO67" s="29">
        <f t="shared" si="8"/>
        <v>88301</v>
      </c>
      <c r="AP67" s="22">
        <f t="shared" si="0"/>
        <v>0.95338920284028494</v>
      </c>
    </row>
    <row r="68" spans="1:42" ht="17.100000000000001" customHeight="1" outlineLevel="4" x14ac:dyDescent="0.25">
      <c r="A68" s="23"/>
      <c r="B68" s="23"/>
      <c r="C68" s="23"/>
      <c r="D68" s="23"/>
      <c r="E68" s="23"/>
      <c r="F68" s="23" t="s">
        <v>74</v>
      </c>
      <c r="G68" s="23"/>
      <c r="H68" s="26">
        <v>53865.33</v>
      </c>
      <c r="I68" s="26">
        <v>45650</v>
      </c>
      <c r="J68" s="24">
        <v>1.179963417305586</v>
      </c>
      <c r="K68" s="25">
        <v>5386.53</v>
      </c>
      <c r="L68" s="25"/>
      <c r="M68" s="25">
        <v>4570</v>
      </c>
      <c r="N68" s="25"/>
      <c r="O68" s="25">
        <v>11850.37</v>
      </c>
      <c r="P68" s="25"/>
      <c r="Q68" s="25">
        <v>10050</v>
      </c>
      <c r="R68" s="25"/>
      <c r="S68" s="25">
        <v>12389.03</v>
      </c>
      <c r="T68" s="25"/>
      <c r="U68" s="25">
        <v>10510</v>
      </c>
      <c r="V68" s="25"/>
      <c r="W68" s="25">
        <v>2693.27</v>
      </c>
      <c r="X68" s="25"/>
      <c r="Y68" s="25">
        <v>2235</v>
      </c>
      <c r="Z68" s="25"/>
      <c r="AA68" s="25">
        <v>12927.68</v>
      </c>
      <c r="AB68" s="25"/>
      <c r="AC68" s="25">
        <v>10970</v>
      </c>
      <c r="AD68" s="25"/>
      <c r="AE68" s="25">
        <v>8618.4500000000007</v>
      </c>
      <c r="AF68" s="25"/>
      <c r="AG68" s="25">
        <v>7315</v>
      </c>
      <c r="AH68" s="25"/>
      <c r="AI68" s="25">
        <v>0</v>
      </c>
      <c r="AJ68" s="25"/>
      <c r="AK68" s="25">
        <v>0</v>
      </c>
      <c r="AL68" s="25"/>
      <c r="AM68" s="26">
        <f t="shared" si="7"/>
        <v>53865.33</v>
      </c>
      <c r="AN68" s="25"/>
      <c r="AO68" s="26">
        <f t="shared" si="8"/>
        <v>45650</v>
      </c>
      <c r="AP68" s="24">
        <f t="shared" si="0"/>
        <v>1.179963417305586</v>
      </c>
    </row>
    <row r="69" spans="1:42" ht="17.100000000000001" customHeight="1" outlineLevel="4" x14ac:dyDescent="0.25">
      <c r="A69" s="9"/>
      <c r="B69" s="9"/>
      <c r="C69" s="9"/>
      <c r="D69" s="9"/>
      <c r="E69" s="9"/>
      <c r="F69" s="9" t="s">
        <v>75</v>
      </c>
      <c r="G69" s="9"/>
      <c r="H69" s="29">
        <v>2784.62</v>
      </c>
      <c r="I69" s="29">
        <v>5195</v>
      </c>
      <c r="J69" s="22">
        <v>0.53601924927815203</v>
      </c>
      <c r="K69" s="28">
        <v>868.72</v>
      </c>
      <c r="L69" s="28"/>
      <c r="M69" s="28">
        <v>825</v>
      </c>
      <c r="N69" s="28"/>
      <c r="O69" s="28">
        <v>1238.69</v>
      </c>
      <c r="P69" s="28"/>
      <c r="Q69" s="28">
        <v>1960</v>
      </c>
      <c r="R69" s="28"/>
      <c r="S69" s="28"/>
      <c r="T69" s="28"/>
      <c r="U69" s="28">
        <v>275</v>
      </c>
      <c r="V69" s="28"/>
      <c r="W69" s="28">
        <v>109.85</v>
      </c>
      <c r="X69" s="28"/>
      <c r="Y69" s="28">
        <v>550</v>
      </c>
      <c r="Z69" s="28"/>
      <c r="AA69" s="28">
        <v>151.88</v>
      </c>
      <c r="AB69" s="28"/>
      <c r="AC69" s="28">
        <v>295</v>
      </c>
      <c r="AD69" s="28"/>
      <c r="AE69" s="28">
        <v>415.48</v>
      </c>
      <c r="AF69" s="28"/>
      <c r="AG69" s="28">
        <v>1290</v>
      </c>
      <c r="AH69" s="28"/>
      <c r="AI69" s="28">
        <v>0</v>
      </c>
      <c r="AJ69" s="28"/>
      <c r="AK69" s="28">
        <v>0</v>
      </c>
      <c r="AL69" s="28"/>
      <c r="AM69" s="29">
        <f t="shared" si="7"/>
        <v>2784.62</v>
      </c>
      <c r="AN69" s="28"/>
      <c r="AO69" s="29">
        <f t="shared" si="8"/>
        <v>5195</v>
      </c>
      <c r="AP69" s="22">
        <f t="shared" si="0"/>
        <v>0.53601924927815203</v>
      </c>
    </row>
    <row r="70" spans="1:42" ht="17.100000000000001" customHeight="1" outlineLevel="4" x14ac:dyDescent="0.25">
      <c r="A70" s="23"/>
      <c r="B70" s="23"/>
      <c r="C70" s="23"/>
      <c r="D70" s="23"/>
      <c r="E70" s="23"/>
      <c r="F70" s="23" t="s">
        <v>76</v>
      </c>
      <c r="G70" s="23"/>
      <c r="H70" s="26">
        <v>1200</v>
      </c>
      <c r="I70" s="26">
        <v>4200</v>
      </c>
      <c r="J70" s="24">
        <v>0.2857142857142857</v>
      </c>
      <c r="K70" s="25">
        <v>300</v>
      </c>
      <c r="L70" s="25"/>
      <c r="M70" s="25">
        <v>900</v>
      </c>
      <c r="N70" s="25"/>
      <c r="O70" s="25">
        <v>300</v>
      </c>
      <c r="P70" s="25"/>
      <c r="Q70" s="25">
        <v>600</v>
      </c>
      <c r="R70" s="25"/>
      <c r="S70" s="25"/>
      <c r="T70" s="25"/>
      <c r="U70" s="25">
        <v>600</v>
      </c>
      <c r="V70" s="25"/>
      <c r="W70" s="25"/>
      <c r="X70" s="25"/>
      <c r="Y70" s="25">
        <v>300</v>
      </c>
      <c r="Z70" s="25"/>
      <c r="AA70" s="25">
        <v>300</v>
      </c>
      <c r="AB70" s="25"/>
      <c r="AC70" s="25">
        <v>600</v>
      </c>
      <c r="AD70" s="25"/>
      <c r="AE70" s="25">
        <v>300</v>
      </c>
      <c r="AF70" s="25"/>
      <c r="AG70" s="25">
        <v>1200</v>
      </c>
      <c r="AH70" s="25"/>
      <c r="AI70" s="25">
        <v>0</v>
      </c>
      <c r="AJ70" s="25"/>
      <c r="AK70" s="25">
        <v>0</v>
      </c>
      <c r="AL70" s="25"/>
      <c r="AM70" s="26">
        <f t="shared" si="7"/>
        <v>1200</v>
      </c>
      <c r="AN70" s="25"/>
      <c r="AO70" s="26">
        <f t="shared" si="8"/>
        <v>4200</v>
      </c>
      <c r="AP70" s="24">
        <f t="shared" si="0"/>
        <v>0.2857142857142857</v>
      </c>
    </row>
    <row r="71" spans="1:42" ht="17.100000000000001" customHeight="1" outlineLevel="4" x14ac:dyDescent="0.25">
      <c r="A71" s="9"/>
      <c r="B71" s="9"/>
      <c r="C71" s="9"/>
      <c r="D71" s="9"/>
      <c r="E71" s="9"/>
      <c r="F71" s="9" t="s">
        <v>77</v>
      </c>
      <c r="G71" s="9"/>
      <c r="H71" s="29">
        <v>17442</v>
      </c>
      <c r="I71" s="29">
        <v>40000</v>
      </c>
      <c r="J71" s="22">
        <v>0.43604999999999999</v>
      </c>
      <c r="K71" s="28"/>
      <c r="L71" s="28"/>
      <c r="M71" s="28"/>
      <c r="N71" s="28"/>
      <c r="O71" s="28"/>
      <c r="P71" s="28"/>
      <c r="Q71" s="28"/>
      <c r="R71" s="28"/>
      <c r="S71" s="28">
        <v>17442</v>
      </c>
      <c r="T71" s="28"/>
      <c r="U71" s="28">
        <v>40000</v>
      </c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>
        <v>0</v>
      </c>
      <c r="AJ71" s="28"/>
      <c r="AK71" s="28">
        <v>0</v>
      </c>
      <c r="AL71" s="28"/>
      <c r="AM71" s="29">
        <f t="shared" si="7"/>
        <v>17442</v>
      </c>
      <c r="AN71" s="28"/>
      <c r="AO71" s="29">
        <f t="shared" si="8"/>
        <v>40000</v>
      </c>
      <c r="AP71" s="22">
        <f t="shared" si="0"/>
        <v>0.43604999999999999</v>
      </c>
    </row>
    <row r="72" spans="1:42" ht="17.100000000000001" customHeight="1" outlineLevel="4" x14ac:dyDescent="0.25">
      <c r="A72" s="23"/>
      <c r="B72" s="23"/>
      <c r="C72" s="23"/>
      <c r="D72" s="23"/>
      <c r="E72" s="23"/>
      <c r="F72" s="23" t="s">
        <v>78</v>
      </c>
      <c r="G72" s="23"/>
      <c r="H72" s="26">
        <v>72989.16</v>
      </c>
      <c r="I72" s="26">
        <v>70561</v>
      </c>
      <c r="J72" s="24">
        <v>1.0344122107112994</v>
      </c>
      <c r="K72" s="25">
        <v>72989.16</v>
      </c>
      <c r="L72" s="25"/>
      <c r="M72" s="25">
        <v>70561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>
        <v>0</v>
      </c>
      <c r="AJ72" s="25"/>
      <c r="AK72" s="25">
        <v>0</v>
      </c>
      <c r="AL72" s="25"/>
      <c r="AM72" s="26">
        <f t="shared" si="7"/>
        <v>72989.16</v>
      </c>
      <c r="AN72" s="25"/>
      <c r="AO72" s="26">
        <f t="shared" si="8"/>
        <v>70561</v>
      </c>
      <c r="AP72" s="24">
        <f t="shared" ref="AP72:AP135" si="9">IF(AO72&lt;0,"0",AM72/AO72)</f>
        <v>1.0344122107112994</v>
      </c>
    </row>
    <row r="73" spans="1:42" ht="17.100000000000001" customHeight="1" outlineLevel="4" x14ac:dyDescent="0.25">
      <c r="A73" s="9"/>
      <c r="B73" s="9"/>
      <c r="C73" s="9"/>
      <c r="D73" s="9"/>
      <c r="E73" s="9"/>
      <c r="F73" s="9" t="s">
        <v>79</v>
      </c>
      <c r="G73" s="9"/>
      <c r="H73" s="29">
        <v>2950</v>
      </c>
      <c r="I73" s="29">
        <v>1825</v>
      </c>
      <c r="J73" s="22">
        <v>1.6164383561643836</v>
      </c>
      <c r="K73" s="28">
        <v>2950</v>
      </c>
      <c r="L73" s="28"/>
      <c r="M73" s="28">
        <v>1825</v>
      </c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>
        <v>0</v>
      </c>
      <c r="AJ73" s="28"/>
      <c r="AK73" s="28">
        <v>0</v>
      </c>
      <c r="AL73" s="28"/>
      <c r="AM73" s="29">
        <f t="shared" si="7"/>
        <v>2950</v>
      </c>
      <c r="AN73" s="28"/>
      <c r="AO73" s="29">
        <f t="shared" si="8"/>
        <v>1825</v>
      </c>
      <c r="AP73" s="22">
        <f t="shared" si="9"/>
        <v>1.6164383561643836</v>
      </c>
    </row>
    <row r="74" spans="1:42" ht="17.100000000000001" customHeight="1" outlineLevel="4" x14ac:dyDescent="0.25">
      <c r="A74" s="23"/>
      <c r="B74" s="23"/>
      <c r="C74" s="23"/>
      <c r="D74" s="23"/>
      <c r="E74" s="23"/>
      <c r="F74" s="23" t="s">
        <v>80</v>
      </c>
      <c r="G74" s="23"/>
      <c r="H74" s="26">
        <v>24808</v>
      </c>
      <c r="I74" s="26">
        <v>25000</v>
      </c>
      <c r="J74" s="24">
        <v>0.99231999999999998</v>
      </c>
      <c r="K74" s="25"/>
      <c r="L74" s="25"/>
      <c r="M74" s="25"/>
      <c r="N74" s="25"/>
      <c r="O74" s="25"/>
      <c r="P74" s="25"/>
      <c r="Q74" s="25"/>
      <c r="R74" s="25"/>
      <c r="S74" s="25">
        <v>24808</v>
      </c>
      <c r="T74" s="25"/>
      <c r="U74" s="25">
        <v>25000</v>
      </c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>
        <v>0</v>
      </c>
      <c r="AJ74" s="25"/>
      <c r="AK74" s="25">
        <v>0</v>
      </c>
      <c r="AL74" s="25"/>
      <c r="AM74" s="26">
        <f t="shared" si="7"/>
        <v>24808</v>
      </c>
      <c r="AN74" s="25"/>
      <c r="AO74" s="26">
        <f t="shared" si="8"/>
        <v>25000</v>
      </c>
      <c r="AP74" s="24">
        <f t="shared" si="9"/>
        <v>0.99231999999999998</v>
      </c>
    </row>
    <row r="75" spans="1:42" ht="17.100000000000001" customHeight="1" outlineLevel="3" x14ac:dyDescent="0.25">
      <c r="A75" s="9"/>
      <c r="B75" s="9"/>
      <c r="C75" s="9"/>
      <c r="D75" s="9"/>
      <c r="E75" s="9" t="s">
        <v>81</v>
      </c>
      <c r="F75" s="9"/>
      <c r="G75" s="9"/>
      <c r="H75" s="29">
        <v>1678508.6</v>
      </c>
      <c r="I75" s="29">
        <v>1768554</v>
      </c>
      <c r="J75" s="22">
        <v>0.94908529793266139</v>
      </c>
      <c r="K75" s="28">
        <f>ROUND(K55+SUM(K60:K74),5)</f>
        <v>447284.52</v>
      </c>
      <c r="L75" s="28"/>
      <c r="M75" s="28">
        <f>ROUND(M55+SUM(M60:M74),5)</f>
        <v>464326</v>
      </c>
      <c r="N75" s="28"/>
      <c r="O75" s="28">
        <f>ROUND(O55+SUM(O60:O74),5)</f>
        <v>572123.32999999996</v>
      </c>
      <c r="P75" s="28"/>
      <c r="Q75" s="28">
        <f>ROUND(Q55+SUM(Q60:Q74),5)</f>
        <v>584984</v>
      </c>
      <c r="R75" s="28"/>
      <c r="S75" s="28">
        <f>ROUND(S55+SUM(S60:S74),5)</f>
        <v>143398.04999999999</v>
      </c>
      <c r="T75" s="28"/>
      <c r="U75" s="28">
        <f>ROUND(U55+SUM(U60:U74),5)</f>
        <v>197030</v>
      </c>
      <c r="V75" s="28"/>
      <c r="W75" s="28">
        <f>ROUND(W55+SUM(W60:W74),5)</f>
        <v>76598.36</v>
      </c>
      <c r="X75" s="28"/>
      <c r="Y75" s="28">
        <f>ROUND(Y55+SUM(Y60:Y74),5)</f>
        <v>68611</v>
      </c>
      <c r="Z75" s="28"/>
      <c r="AA75" s="28">
        <f>ROUND(AA55+SUM(AA60:AA74),5)</f>
        <v>171239.12</v>
      </c>
      <c r="AB75" s="28"/>
      <c r="AC75" s="28">
        <f>ROUND(AC55+SUM(AC60:AC74),5)</f>
        <v>182951</v>
      </c>
      <c r="AD75" s="28"/>
      <c r="AE75" s="28">
        <f>ROUND(AE55+SUM(AE60:AE74),5)</f>
        <v>267865.21999999997</v>
      </c>
      <c r="AF75" s="28"/>
      <c r="AG75" s="28">
        <f>ROUND(AG55+SUM(AG60:AG74),5)</f>
        <v>270652</v>
      </c>
      <c r="AH75" s="28"/>
      <c r="AI75" s="28">
        <f>ROUND(AI55+SUM(AI60:AI74),5)</f>
        <v>0</v>
      </c>
      <c r="AJ75" s="28"/>
      <c r="AK75" s="28">
        <f>ROUND(AK55+SUM(AK60:AK74),5)</f>
        <v>0</v>
      </c>
      <c r="AL75" s="28"/>
      <c r="AM75" s="29">
        <f t="shared" si="7"/>
        <v>1678508.6</v>
      </c>
      <c r="AN75" s="28"/>
      <c r="AO75" s="29">
        <f t="shared" si="8"/>
        <v>1768554</v>
      </c>
      <c r="AP75" s="22">
        <f t="shared" si="9"/>
        <v>0.94908529793266139</v>
      </c>
    </row>
    <row r="76" spans="1:42" ht="17.100000000000001" customHeight="1" outlineLevel="4" x14ac:dyDescent="0.25">
      <c r="A76" s="23"/>
      <c r="B76" s="23"/>
      <c r="C76" s="23"/>
      <c r="D76" s="23"/>
      <c r="E76" s="23" t="s">
        <v>82</v>
      </c>
      <c r="F76" s="23"/>
      <c r="G76" s="23"/>
      <c r="H76" s="26"/>
      <c r="I76" s="26"/>
      <c r="J76" s="24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6"/>
      <c r="AN76" s="25"/>
      <c r="AO76" s="26"/>
      <c r="AP76" s="24"/>
    </row>
    <row r="77" spans="1:42" ht="17.100000000000001" customHeight="1" outlineLevel="4" x14ac:dyDescent="0.25">
      <c r="A77" s="9"/>
      <c r="B77" s="9"/>
      <c r="C77" s="9"/>
      <c r="D77" s="9"/>
      <c r="E77" s="9"/>
      <c r="F77" s="9" t="s">
        <v>83</v>
      </c>
      <c r="G77" s="9"/>
      <c r="H77" s="29">
        <v>626.95000000000005</v>
      </c>
      <c r="I77" s="29">
        <v>3000</v>
      </c>
      <c r="J77" s="22">
        <v>0.20898333333333335</v>
      </c>
      <c r="K77" s="28">
        <v>626.95000000000005</v>
      </c>
      <c r="L77" s="28"/>
      <c r="M77" s="28">
        <v>3000</v>
      </c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>
        <v>0</v>
      </c>
      <c r="AJ77" s="28"/>
      <c r="AK77" s="28">
        <v>0</v>
      </c>
      <c r="AL77" s="28"/>
      <c r="AM77" s="29">
        <f>ROUND(K77+O77+S77+W77+AA77+AE77+AI77,5)</f>
        <v>626.95000000000005</v>
      </c>
      <c r="AN77" s="28"/>
      <c r="AO77" s="29">
        <f>ROUND(M77+Q77+U77+Y77+AC77+AG77+AK77,5)</f>
        <v>3000</v>
      </c>
      <c r="AP77" s="22">
        <f t="shared" si="9"/>
        <v>0.20898333333333335</v>
      </c>
    </row>
    <row r="78" spans="1:42" ht="17.100000000000001" customHeight="1" outlineLevel="4" x14ac:dyDescent="0.25">
      <c r="A78" s="23"/>
      <c r="B78" s="23"/>
      <c r="C78" s="23"/>
      <c r="D78" s="23"/>
      <c r="E78" s="23"/>
      <c r="F78" s="23" t="s">
        <v>84</v>
      </c>
      <c r="G78" s="23"/>
      <c r="H78" s="26">
        <v>0</v>
      </c>
      <c r="I78" s="26">
        <v>2500</v>
      </c>
      <c r="J78" s="24">
        <v>0</v>
      </c>
      <c r="K78" s="25">
        <v>0</v>
      </c>
      <c r="L78" s="25"/>
      <c r="M78" s="25">
        <v>2500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>
        <v>0</v>
      </c>
      <c r="AJ78" s="25"/>
      <c r="AK78" s="25">
        <v>0</v>
      </c>
      <c r="AL78" s="25"/>
      <c r="AM78" s="26">
        <f>ROUND(K78+O78+S78+W78+AA78+AE78+AI78,5)</f>
        <v>0</v>
      </c>
      <c r="AN78" s="25"/>
      <c r="AO78" s="26">
        <f>ROUND(M78+Q78+U78+Y78+AC78+AG78+AK78,5)</f>
        <v>2500</v>
      </c>
      <c r="AP78" s="24">
        <f t="shared" si="9"/>
        <v>0</v>
      </c>
    </row>
    <row r="79" spans="1:42" ht="17.100000000000001" customHeight="1" outlineLevel="3" x14ac:dyDescent="0.25">
      <c r="A79" s="9"/>
      <c r="B79" s="9"/>
      <c r="C79" s="9"/>
      <c r="D79" s="9"/>
      <c r="E79" s="9" t="s">
        <v>85</v>
      </c>
      <c r="F79" s="9"/>
      <c r="G79" s="9"/>
      <c r="H79" s="29">
        <v>626.95000000000005</v>
      </c>
      <c r="I79" s="29">
        <v>5500</v>
      </c>
      <c r="J79" s="22">
        <v>0.1139909090909091</v>
      </c>
      <c r="K79" s="28">
        <f>ROUND(SUM(K76:K78),5)</f>
        <v>626.95000000000005</v>
      </c>
      <c r="L79" s="28"/>
      <c r="M79" s="28">
        <f>ROUND(SUM(M76:M78),5)</f>
        <v>5500</v>
      </c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>
        <f>ROUND(SUM(AI76:AI78),5)</f>
        <v>0</v>
      </c>
      <c r="AJ79" s="28"/>
      <c r="AK79" s="28">
        <f>ROUND(SUM(AK76:AK78),5)</f>
        <v>0</v>
      </c>
      <c r="AL79" s="28"/>
      <c r="AM79" s="29">
        <f>ROUND(K79+O79+S79+W79+AA79+AE79+AI79,5)</f>
        <v>626.95000000000005</v>
      </c>
      <c r="AN79" s="28"/>
      <c r="AO79" s="29">
        <f>ROUND(M79+Q79+U79+Y79+AC79+AG79+AK79,5)</f>
        <v>5500</v>
      </c>
      <c r="AP79" s="22">
        <f t="shared" si="9"/>
        <v>0.1139909090909091</v>
      </c>
    </row>
    <row r="80" spans="1:42" ht="17.100000000000001" customHeight="1" outlineLevel="4" x14ac:dyDescent="0.25">
      <c r="A80" s="23"/>
      <c r="B80" s="23"/>
      <c r="C80" s="23"/>
      <c r="D80" s="23"/>
      <c r="E80" s="23" t="s">
        <v>86</v>
      </c>
      <c r="F80" s="23"/>
      <c r="G80" s="23"/>
      <c r="H80" s="26"/>
      <c r="I80" s="26"/>
      <c r="J80" s="24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6"/>
      <c r="AN80" s="25"/>
      <c r="AO80" s="26"/>
      <c r="AP80" s="24"/>
    </row>
    <row r="81" spans="1:42" ht="17.100000000000001" customHeight="1" outlineLevel="4" x14ac:dyDescent="0.25">
      <c r="A81" s="9"/>
      <c r="B81" s="9"/>
      <c r="C81" s="9"/>
      <c r="D81" s="9"/>
      <c r="E81" s="9"/>
      <c r="F81" s="9" t="s">
        <v>87</v>
      </c>
      <c r="G81" s="9"/>
      <c r="H81" s="29">
        <v>24181.18</v>
      </c>
      <c r="I81" s="29">
        <v>30000</v>
      </c>
      <c r="J81" s="22">
        <v>0.80603933333333333</v>
      </c>
      <c r="K81" s="28">
        <v>24181.18</v>
      </c>
      <c r="L81" s="28"/>
      <c r="M81" s="28">
        <v>30000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>
        <v>0</v>
      </c>
      <c r="AJ81" s="28"/>
      <c r="AK81" s="28">
        <v>0</v>
      </c>
      <c r="AL81" s="28"/>
      <c r="AM81" s="29">
        <f t="shared" ref="AM81:AM95" si="10">ROUND(K81+O81+S81+W81+AA81+AE81+AI81,5)</f>
        <v>24181.18</v>
      </c>
      <c r="AN81" s="28"/>
      <c r="AO81" s="29">
        <f t="shared" ref="AO81:AO95" si="11">ROUND(M81+Q81+U81+Y81+AC81+AG81+AK81,5)</f>
        <v>30000</v>
      </c>
      <c r="AP81" s="22">
        <f t="shared" si="9"/>
        <v>0.80603933333333333</v>
      </c>
    </row>
    <row r="82" spans="1:42" ht="17.100000000000001" customHeight="1" outlineLevel="4" x14ac:dyDescent="0.25">
      <c r="A82" s="23"/>
      <c r="B82" s="23"/>
      <c r="C82" s="23"/>
      <c r="D82" s="23"/>
      <c r="E82" s="23"/>
      <c r="F82" s="23" t="s">
        <v>88</v>
      </c>
      <c r="G82" s="23"/>
      <c r="H82" s="26">
        <v>23700</v>
      </c>
      <c r="I82" s="26">
        <v>20000</v>
      </c>
      <c r="J82" s="24">
        <v>1.1850000000000001</v>
      </c>
      <c r="K82" s="25">
        <v>23700</v>
      </c>
      <c r="L82" s="25"/>
      <c r="M82" s="25">
        <v>20000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>
        <v>0</v>
      </c>
      <c r="AJ82" s="25"/>
      <c r="AK82" s="25">
        <v>0</v>
      </c>
      <c r="AL82" s="25"/>
      <c r="AM82" s="26">
        <f t="shared" si="10"/>
        <v>23700</v>
      </c>
      <c r="AN82" s="25"/>
      <c r="AO82" s="26">
        <f t="shared" si="11"/>
        <v>20000</v>
      </c>
      <c r="AP82" s="24">
        <f t="shared" si="9"/>
        <v>1.1850000000000001</v>
      </c>
    </row>
    <row r="83" spans="1:42" ht="17.100000000000001" customHeight="1" outlineLevel="4" x14ac:dyDescent="0.25">
      <c r="A83" s="9"/>
      <c r="B83" s="9"/>
      <c r="C83" s="9"/>
      <c r="D83" s="9"/>
      <c r="E83" s="9"/>
      <c r="F83" s="9" t="s">
        <v>89</v>
      </c>
      <c r="G83" s="9"/>
      <c r="H83" s="29">
        <v>990</v>
      </c>
      <c r="I83" s="29">
        <v>900</v>
      </c>
      <c r="J83" s="22">
        <v>1.1000000000000001</v>
      </c>
      <c r="K83" s="28">
        <v>990</v>
      </c>
      <c r="L83" s="28"/>
      <c r="M83" s="28">
        <v>900</v>
      </c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>
        <v>0</v>
      </c>
      <c r="AJ83" s="28"/>
      <c r="AK83" s="28">
        <v>0</v>
      </c>
      <c r="AL83" s="28"/>
      <c r="AM83" s="29">
        <f t="shared" si="10"/>
        <v>990</v>
      </c>
      <c r="AN83" s="28"/>
      <c r="AO83" s="29">
        <f t="shared" si="11"/>
        <v>900</v>
      </c>
      <c r="AP83" s="22">
        <f t="shared" si="9"/>
        <v>1.1000000000000001</v>
      </c>
    </row>
    <row r="84" spans="1:42" ht="17.100000000000001" customHeight="1" outlineLevel="4" x14ac:dyDescent="0.25">
      <c r="A84" s="23"/>
      <c r="B84" s="23"/>
      <c r="C84" s="23"/>
      <c r="D84" s="23"/>
      <c r="E84" s="23"/>
      <c r="F84" s="23" t="s">
        <v>90</v>
      </c>
      <c r="G84" s="23"/>
      <c r="H84" s="26">
        <v>17466.61</v>
      </c>
      <c r="I84" s="26">
        <v>18000</v>
      </c>
      <c r="J84" s="24">
        <v>0.97036722222222227</v>
      </c>
      <c r="K84" s="25">
        <v>17466.61</v>
      </c>
      <c r="L84" s="25"/>
      <c r="M84" s="25">
        <v>18000</v>
      </c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>
        <v>0</v>
      </c>
      <c r="AJ84" s="25"/>
      <c r="AK84" s="25">
        <v>0</v>
      </c>
      <c r="AL84" s="25"/>
      <c r="AM84" s="26">
        <f t="shared" si="10"/>
        <v>17466.61</v>
      </c>
      <c r="AN84" s="25"/>
      <c r="AO84" s="26">
        <f t="shared" si="11"/>
        <v>18000</v>
      </c>
      <c r="AP84" s="24">
        <f t="shared" si="9"/>
        <v>0.97036722222222227</v>
      </c>
    </row>
    <row r="85" spans="1:42" ht="17.100000000000001" customHeight="1" outlineLevel="4" x14ac:dyDescent="0.25">
      <c r="A85" s="9"/>
      <c r="B85" s="9"/>
      <c r="C85" s="9"/>
      <c r="D85" s="9"/>
      <c r="E85" s="9"/>
      <c r="F85" s="9" t="s">
        <v>91</v>
      </c>
      <c r="G85" s="9"/>
      <c r="H85" s="29">
        <v>17862.37</v>
      </c>
      <c r="I85" s="29">
        <v>14500</v>
      </c>
      <c r="J85" s="22">
        <v>1.2318875862068965</v>
      </c>
      <c r="K85" s="28">
        <v>9039.4699999999993</v>
      </c>
      <c r="L85" s="28"/>
      <c r="M85" s="28">
        <v>8000</v>
      </c>
      <c r="N85" s="28"/>
      <c r="O85" s="28">
        <v>2201.3200000000002</v>
      </c>
      <c r="P85" s="28"/>
      <c r="Q85" s="28">
        <v>1100</v>
      </c>
      <c r="R85" s="28"/>
      <c r="S85" s="28">
        <v>4722.92</v>
      </c>
      <c r="T85" s="28"/>
      <c r="U85" s="28">
        <v>3000</v>
      </c>
      <c r="V85" s="28"/>
      <c r="W85" s="28"/>
      <c r="X85" s="28"/>
      <c r="Y85" s="28"/>
      <c r="Z85" s="28"/>
      <c r="AA85" s="28">
        <v>46.33</v>
      </c>
      <c r="AB85" s="28"/>
      <c r="AC85" s="28">
        <v>900</v>
      </c>
      <c r="AD85" s="28"/>
      <c r="AE85" s="28">
        <v>1852.33</v>
      </c>
      <c r="AF85" s="28"/>
      <c r="AG85" s="28">
        <v>1500</v>
      </c>
      <c r="AH85" s="28"/>
      <c r="AI85" s="28">
        <v>0</v>
      </c>
      <c r="AJ85" s="28"/>
      <c r="AK85" s="28">
        <v>0</v>
      </c>
      <c r="AL85" s="28"/>
      <c r="AM85" s="29">
        <f t="shared" si="10"/>
        <v>17862.37</v>
      </c>
      <c r="AN85" s="28"/>
      <c r="AO85" s="29">
        <f t="shared" si="11"/>
        <v>14500</v>
      </c>
      <c r="AP85" s="22">
        <f t="shared" si="9"/>
        <v>1.2318875862068965</v>
      </c>
    </row>
    <row r="86" spans="1:42" ht="17.100000000000001" customHeight="1" outlineLevel="4" x14ac:dyDescent="0.25">
      <c r="A86" s="23"/>
      <c r="B86" s="23"/>
      <c r="C86" s="23"/>
      <c r="D86" s="23"/>
      <c r="E86" s="23"/>
      <c r="F86" s="23" t="s">
        <v>92</v>
      </c>
      <c r="G86" s="23"/>
      <c r="H86" s="26">
        <v>15490</v>
      </c>
      <c r="I86" s="26">
        <v>30000</v>
      </c>
      <c r="J86" s="24">
        <v>0.51633333333333331</v>
      </c>
      <c r="K86" s="25">
        <v>5285</v>
      </c>
      <c r="L86" s="25"/>
      <c r="M86" s="25">
        <v>15000</v>
      </c>
      <c r="N86" s="25"/>
      <c r="O86" s="25">
        <v>10205</v>
      </c>
      <c r="P86" s="25"/>
      <c r="Q86" s="25">
        <v>15000</v>
      </c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>
        <v>0</v>
      </c>
      <c r="AJ86" s="25"/>
      <c r="AK86" s="25">
        <v>0</v>
      </c>
      <c r="AL86" s="25"/>
      <c r="AM86" s="26">
        <f t="shared" si="10"/>
        <v>15490</v>
      </c>
      <c r="AN86" s="25"/>
      <c r="AO86" s="26">
        <f t="shared" si="11"/>
        <v>30000</v>
      </c>
      <c r="AP86" s="24">
        <f t="shared" si="9"/>
        <v>0.51633333333333331</v>
      </c>
    </row>
    <row r="87" spans="1:42" ht="17.100000000000001" customHeight="1" outlineLevel="4" x14ac:dyDescent="0.25">
      <c r="A87" s="9"/>
      <c r="B87" s="9"/>
      <c r="C87" s="9"/>
      <c r="D87" s="9"/>
      <c r="E87" s="9"/>
      <c r="F87" s="9" t="s">
        <v>93</v>
      </c>
      <c r="G87" s="9"/>
      <c r="H87" s="29">
        <v>3681.42</v>
      </c>
      <c r="I87" s="29">
        <v>3500</v>
      </c>
      <c r="J87" s="22">
        <v>1.0518342857142857</v>
      </c>
      <c r="K87" s="28">
        <v>3681.42</v>
      </c>
      <c r="L87" s="28"/>
      <c r="M87" s="28">
        <v>2000</v>
      </c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>
        <v>1500</v>
      </c>
      <c r="Z87" s="28"/>
      <c r="AA87" s="28"/>
      <c r="AB87" s="28"/>
      <c r="AC87" s="28"/>
      <c r="AD87" s="28"/>
      <c r="AE87" s="28"/>
      <c r="AF87" s="28"/>
      <c r="AG87" s="28"/>
      <c r="AH87" s="28"/>
      <c r="AI87" s="28">
        <v>0</v>
      </c>
      <c r="AJ87" s="28"/>
      <c r="AK87" s="28">
        <v>0</v>
      </c>
      <c r="AL87" s="28"/>
      <c r="AM87" s="29">
        <f t="shared" si="10"/>
        <v>3681.42</v>
      </c>
      <c r="AN87" s="28"/>
      <c r="AO87" s="29">
        <f t="shared" si="11"/>
        <v>3500</v>
      </c>
      <c r="AP87" s="22">
        <f t="shared" si="9"/>
        <v>1.0518342857142857</v>
      </c>
    </row>
    <row r="88" spans="1:42" ht="17.100000000000001" customHeight="1" outlineLevel="4" x14ac:dyDescent="0.25">
      <c r="A88" s="23"/>
      <c r="B88" s="23"/>
      <c r="C88" s="23"/>
      <c r="D88" s="23"/>
      <c r="E88" s="23"/>
      <c r="F88" s="23" t="s">
        <v>94</v>
      </c>
      <c r="G88" s="23"/>
      <c r="H88" s="26">
        <v>2677.59</v>
      </c>
      <c r="I88" s="26">
        <v>2900</v>
      </c>
      <c r="J88" s="24">
        <v>0.92330689655172415</v>
      </c>
      <c r="K88" s="25">
        <v>2431.27</v>
      </c>
      <c r="L88" s="25"/>
      <c r="M88" s="25">
        <v>2500</v>
      </c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>
        <v>123.16</v>
      </c>
      <c r="AB88" s="25"/>
      <c r="AC88" s="25">
        <v>200</v>
      </c>
      <c r="AD88" s="25"/>
      <c r="AE88" s="25">
        <v>123.16</v>
      </c>
      <c r="AF88" s="25"/>
      <c r="AG88" s="25">
        <v>200</v>
      </c>
      <c r="AH88" s="25"/>
      <c r="AI88" s="25">
        <v>0</v>
      </c>
      <c r="AJ88" s="25"/>
      <c r="AK88" s="25">
        <v>0</v>
      </c>
      <c r="AL88" s="25"/>
      <c r="AM88" s="26">
        <f t="shared" si="10"/>
        <v>2677.59</v>
      </c>
      <c r="AN88" s="25"/>
      <c r="AO88" s="26">
        <f t="shared" si="11"/>
        <v>2900</v>
      </c>
      <c r="AP88" s="24">
        <f t="shared" si="9"/>
        <v>0.92330689655172415</v>
      </c>
    </row>
    <row r="89" spans="1:42" ht="17.100000000000001" customHeight="1" outlineLevel="4" x14ac:dyDescent="0.25">
      <c r="A89" s="9"/>
      <c r="B89" s="9"/>
      <c r="C89" s="9"/>
      <c r="D89" s="9"/>
      <c r="E89" s="9"/>
      <c r="F89" s="9" t="s">
        <v>95</v>
      </c>
      <c r="G89" s="9"/>
      <c r="H89" s="29">
        <v>6047.67</v>
      </c>
      <c r="I89" s="29">
        <v>10500</v>
      </c>
      <c r="J89" s="22">
        <v>0.57596857142857139</v>
      </c>
      <c r="K89" s="28">
        <v>6047.67</v>
      </c>
      <c r="L89" s="28"/>
      <c r="M89" s="28">
        <v>10500</v>
      </c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>
        <v>0</v>
      </c>
      <c r="AJ89" s="28"/>
      <c r="AK89" s="28">
        <v>0</v>
      </c>
      <c r="AL89" s="28"/>
      <c r="AM89" s="29">
        <f t="shared" si="10"/>
        <v>6047.67</v>
      </c>
      <c r="AN89" s="28"/>
      <c r="AO89" s="29">
        <f t="shared" si="11"/>
        <v>10500</v>
      </c>
      <c r="AP89" s="22">
        <f t="shared" si="9"/>
        <v>0.57596857142857139</v>
      </c>
    </row>
    <row r="90" spans="1:42" ht="17.100000000000001" customHeight="1" outlineLevel="4" x14ac:dyDescent="0.25">
      <c r="A90" s="23"/>
      <c r="B90" s="23"/>
      <c r="C90" s="23"/>
      <c r="D90" s="23"/>
      <c r="E90" s="23"/>
      <c r="F90" s="23" t="s">
        <v>96</v>
      </c>
      <c r="G90" s="23"/>
      <c r="H90" s="26">
        <v>5393.4</v>
      </c>
      <c r="I90" s="26">
        <v>5500</v>
      </c>
      <c r="J90" s="24">
        <v>0.98061818181818172</v>
      </c>
      <c r="K90" s="25">
        <v>5393.4</v>
      </c>
      <c r="L90" s="25"/>
      <c r="M90" s="25">
        <v>5500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>
        <v>0</v>
      </c>
      <c r="AJ90" s="25"/>
      <c r="AK90" s="25">
        <v>0</v>
      </c>
      <c r="AL90" s="25"/>
      <c r="AM90" s="26">
        <f t="shared" si="10"/>
        <v>5393.4</v>
      </c>
      <c r="AN90" s="25"/>
      <c r="AO90" s="26">
        <f t="shared" si="11"/>
        <v>5500</v>
      </c>
      <c r="AP90" s="24">
        <f t="shared" si="9"/>
        <v>0.98061818181818172</v>
      </c>
    </row>
    <row r="91" spans="1:42" ht="17.100000000000001" customHeight="1" outlineLevel="4" x14ac:dyDescent="0.25">
      <c r="A91" s="9"/>
      <c r="B91" s="9"/>
      <c r="C91" s="9"/>
      <c r="D91" s="9"/>
      <c r="E91" s="9"/>
      <c r="F91" s="9" t="s">
        <v>97</v>
      </c>
      <c r="G91" s="9"/>
      <c r="H91" s="29">
        <v>8838.77</v>
      </c>
      <c r="I91" s="29">
        <v>16500</v>
      </c>
      <c r="J91" s="22">
        <v>0.53568303030303033</v>
      </c>
      <c r="K91" s="28">
        <v>631.4</v>
      </c>
      <c r="L91" s="28"/>
      <c r="M91" s="28">
        <v>500</v>
      </c>
      <c r="N91" s="28"/>
      <c r="O91" s="28">
        <v>1732.67</v>
      </c>
      <c r="P91" s="28"/>
      <c r="Q91" s="28">
        <v>4000</v>
      </c>
      <c r="R91" s="28"/>
      <c r="S91" s="28">
        <v>1986.05</v>
      </c>
      <c r="T91" s="28"/>
      <c r="U91" s="28">
        <v>7000</v>
      </c>
      <c r="V91" s="28"/>
      <c r="W91" s="28">
        <v>41.24</v>
      </c>
      <c r="X91" s="28"/>
      <c r="Y91" s="28"/>
      <c r="Z91" s="28"/>
      <c r="AA91" s="28">
        <v>2239.96</v>
      </c>
      <c r="AB91" s="28"/>
      <c r="AC91" s="28">
        <v>2500</v>
      </c>
      <c r="AD91" s="28"/>
      <c r="AE91" s="28">
        <v>2207.4499999999998</v>
      </c>
      <c r="AF91" s="28"/>
      <c r="AG91" s="28">
        <v>2500</v>
      </c>
      <c r="AH91" s="28"/>
      <c r="AI91" s="28">
        <v>0</v>
      </c>
      <c r="AJ91" s="28"/>
      <c r="AK91" s="28">
        <v>0</v>
      </c>
      <c r="AL91" s="28"/>
      <c r="AM91" s="29">
        <f t="shared" si="10"/>
        <v>8838.77</v>
      </c>
      <c r="AN91" s="28"/>
      <c r="AO91" s="29">
        <f t="shared" si="11"/>
        <v>16500</v>
      </c>
      <c r="AP91" s="22">
        <f t="shared" si="9"/>
        <v>0.53568303030303033</v>
      </c>
    </row>
    <row r="92" spans="1:42" ht="17.100000000000001" customHeight="1" outlineLevel="4" x14ac:dyDescent="0.25">
      <c r="A92" s="23"/>
      <c r="B92" s="23"/>
      <c r="C92" s="23"/>
      <c r="D92" s="23"/>
      <c r="E92" s="23"/>
      <c r="F92" s="23" t="s">
        <v>98</v>
      </c>
      <c r="G92" s="23"/>
      <c r="H92" s="26">
        <v>723.56</v>
      </c>
      <c r="I92" s="26">
        <v>8150</v>
      </c>
      <c r="J92" s="24">
        <v>8.8780368098159507E-2</v>
      </c>
      <c r="K92" s="25">
        <v>504.16</v>
      </c>
      <c r="L92" s="25"/>
      <c r="M92" s="25">
        <v>1000</v>
      </c>
      <c r="N92" s="25"/>
      <c r="O92" s="25"/>
      <c r="P92" s="25"/>
      <c r="Q92" s="25">
        <v>750</v>
      </c>
      <c r="R92" s="25"/>
      <c r="S92" s="25">
        <v>64.099999999999994</v>
      </c>
      <c r="T92" s="25"/>
      <c r="U92" s="25">
        <v>5000</v>
      </c>
      <c r="V92" s="25"/>
      <c r="W92" s="25"/>
      <c r="X92" s="25"/>
      <c r="Y92" s="25"/>
      <c r="Z92" s="25"/>
      <c r="AA92" s="25">
        <v>155.30000000000001</v>
      </c>
      <c r="AB92" s="25"/>
      <c r="AC92" s="25">
        <v>700</v>
      </c>
      <c r="AD92" s="25"/>
      <c r="AE92" s="25"/>
      <c r="AF92" s="25"/>
      <c r="AG92" s="25">
        <v>700</v>
      </c>
      <c r="AH92" s="25"/>
      <c r="AI92" s="25">
        <v>0</v>
      </c>
      <c r="AJ92" s="25"/>
      <c r="AK92" s="25">
        <v>0</v>
      </c>
      <c r="AL92" s="25"/>
      <c r="AM92" s="26">
        <f t="shared" si="10"/>
        <v>723.56</v>
      </c>
      <c r="AN92" s="25"/>
      <c r="AO92" s="26">
        <f t="shared" si="11"/>
        <v>8150</v>
      </c>
      <c r="AP92" s="24">
        <f t="shared" si="9"/>
        <v>8.8780368098159507E-2</v>
      </c>
    </row>
    <row r="93" spans="1:42" ht="17.100000000000001" customHeight="1" outlineLevel="4" x14ac:dyDescent="0.25">
      <c r="A93" s="9"/>
      <c r="B93" s="9"/>
      <c r="C93" s="9"/>
      <c r="D93" s="9"/>
      <c r="E93" s="9"/>
      <c r="F93" s="9" t="s">
        <v>99</v>
      </c>
      <c r="G93" s="9"/>
      <c r="H93" s="29">
        <v>7881.01</v>
      </c>
      <c r="I93" s="29">
        <v>7000</v>
      </c>
      <c r="J93" s="22">
        <v>1.1258585714285714</v>
      </c>
      <c r="K93" s="28">
        <v>7881.01</v>
      </c>
      <c r="L93" s="28"/>
      <c r="M93" s="28">
        <v>7000</v>
      </c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>
        <v>0</v>
      </c>
      <c r="AJ93" s="28"/>
      <c r="AK93" s="28">
        <v>0</v>
      </c>
      <c r="AL93" s="28"/>
      <c r="AM93" s="29">
        <f t="shared" si="10"/>
        <v>7881.01</v>
      </c>
      <c r="AN93" s="28"/>
      <c r="AO93" s="29">
        <f t="shared" si="11"/>
        <v>7000</v>
      </c>
      <c r="AP93" s="22">
        <f t="shared" si="9"/>
        <v>1.1258585714285714</v>
      </c>
    </row>
    <row r="94" spans="1:42" ht="17.100000000000001" customHeight="1" outlineLevel="4" x14ac:dyDescent="0.25">
      <c r="A94" s="23"/>
      <c r="B94" s="23"/>
      <c r="C94" s="23"/>
      <c r="D94" s="23"/>
      <c r="E94" s="23"/>
      <c r="F94" s="23" t="s">
        <v>100</v>
      </c>
      <c r="G94" s="23"/>
      <c r="H94" s="26">
        <v>20713</v>
      </c>
      <c r="I94" s="26">
        <v>45500</v>
      </c>
      <c r="J94" s="24">
        <v>0.45523076923076922</v>
      </c>
      <c r="K94" s="25">
        <v>11138</v>
      </c>
      <c r="L94" s="25"/>
      <c r="M94" s="25">
        <v>21500</v>
      </c>
      <c r="N94" s="25"/>
      <c r="O94" s="25">
        <v>9575</v>
      </c>
      <c r="P94" s="25"/>
      <c r="Q94" s="25">
        <v>24000</v>
      </c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>
        <v>0</v>
      </c>
      <c r="AJ94" s="25"/>
      <c r="AK94" s="25">
        <v>0</v>
      </c>
      <c r="AL94" s="25"/>
      <c r="AM94" s="26">
        <f t="shared" si="10"/>
        <v>20713</v>
      </c>
      <c r="AN94" s="25"/>
      <c r="AO94" s="26">
        <f t="shared" si="11"/>
        <v>45500</v>
      </c>
      <c r="AP94" s="24">
        <f t="shared" si="9"/>
        <v>0.45523076923076922</v>
      </c>
    </row>
    <row r="95" spans="1:42" ht="17.100000000000001" customHeight="1" outlineLevel="3" x14ac:dyDescent="0.25">
      <c r="A95" s="9"/>
      <c r="B95" s="9"/>
      <c r="C95" s="9"/>
      <c r="D95" s="9"/>
      <c r="E95" s="9" t="s">
        <v>101</v>
      </c>
      <c r="F95" s="9"/>
      <c r="G95" s="9"/>
      <c r="H95" s="29">
        <v>155646.57999999999</v>
      </c>
      <c r="I95" s="29">
        <v>212950</v>
      </c>
      <c r="J95" s="22">
        <v>0.73090669171166933</v>
      </c>
      <c r="K95" s="28">
        <f>ROUND(SUM(K80:K94),5)</f>
        <v>118370.59</v>
      </c>
      <c r="L95" s="28"/>
      <c r="M95" s="28">
        <f>ROUND(SUM(M80:M94),5)</f>
        <v>142400</v>
      </c>
      <c r="N95" s="28"/>
      <c r="O95" s="28">
        <f>ROUND(SUM(O80:O94),5)</f>
        <v>23713.99</v>
      </c>
      <c r="P95" s="28"/>
      <c r="Q95" s="28">
        <f>ROUND(SUM(Q80:Q94),5)</f>
        <v>44850</v>
      </c>
      <c r="R95" s="28"/>
      <c r="S95" s="28">
        <f>ROUND(SUM(S80:S94),5)</f>
        <v>6773.07</v>
      </c>
      <c r="T95" s="28"/>
      <c r="U95" s="28">
        <f>ROUND(SUM(U80:U94),5)</f>
        <v>15000</v>
      </c>
      <c r="V95" s="28"/>
      <c r="W95" s="28">
        <f>ROUND(SUM(W80:W94),5)</f>
        <v>41.24</v>
      </c>
      <c r="X95" s="28"/>
      <c r="Y95" s="28">
        <f>ROUND(SUM(Y80:Y94),5)</f>
        <v>1500</v>
      </c>
      <c r="Z95" s="28"/>
      <c r="AA95" s="28">
        <f>ROUND(SUM(AA80:AA94),5)</f>
        <v>2564.75</v>
      </c>
      <c r="AB95" s="28"/>
      <c r="AC95" s="28">
        <f>ROUND(SUM(AC80:AC94),5)</f>
        <v>4300</v>
      </c>
      <c r="AD95" s="28"/>
      <c r="AE95" s="28">
        <f>ROUND(SUM(AE80:AE94),5)</f>
        <v>4182.9399999999996</v>
      </c>
      <c r="AF95" s="28"/>
      <c r="AG95" s="28">
        <f>ROUND(SUM(AG80:AG94),5)</f>
        <v>4900</v>
      </c>
      <c r="AH95" s="28"/>
      <c r="AI95" s="28">
        <f>ROUND(SUM(AI80:AI94),5)</f>
        <v>0</v>
      </c>
      <c r="AJ95" s="28"/>
      <c r="AK95" s="28">
        <f>ROUND(SUM(AK80:AK94),5)</f>
        <v>0</v>
      </c>
      <c r="AL95" s="28"/>
      <c r="AM95" s="29">
        <f t="shared" si="10"/>
        <v>155646.57999999999</v>
      </c>
      <c r="AN95" s="28"/>
      <c r="AO95" s="29">
        <f t="shared" si="11"/>
        <v>212950</v>
      </c>
      <c r="AP95" s="22">
        <f t="shared" si="9"/>
        <v>0.73090669171166933</v>
      </c>
    </row>
    <row r="96" spans="1:42" ht="17.100000000000001" customHeight="1" outlineLevel="4" x14ac:dyDescent="0.25">
      <c r="A96" s="23"/>
      <c r="B96" s="23"/>
      <c r="C96" s="23"/>
      <c r="D96" s="23"/>
      <c r="E96" s="23" t="s">
        <v>102</v>
      </c>
      <c r="F96" s="23"/>
      <c r="G96" s="23"/>
      <c r="H96" s="26"/>
      <c r="I96" s="26"/>
      <c r="J96" s="24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6"/>
      <c r="AN96" s="25"/>
      <c r="AO96" s="26"/>
      <c r="AP96" s="24"/>
    </row>
    <row r="97" spans="1:42" ht="17.100000000000001" customHeight="1" outlineLevel="4" x14ac:dyDescent="0.25">
      <c r="A97" s="9"/>
      <c r="B97" s="9"/>
      <c r="C97" s="9"/>
      <c r="D97" s="9"/>
      <c r="E97" s="9"/>
      <c r="F97" s="9" t="s">
        <v>103</v>
      </c>
      <c r="G97" s="9"/>
      <c r="H97" s="29">
        <v>31064.79</v>
      </c>
      <c r="I97" s="29">
        <v>24500</v>
      </c>
      <c r="J97" s="22">
        <v>1.267950612244898</v>
      </c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>
        <v>20787.72</v>
      </c>
      <c r="AB97" s="28"/>
      <c r="AC97" s="28">
        <v>15000</v>
      </c>
      <c r="AD97" s="28"/>
      <c r="AE97" s="28">
        <v>10277.07</v>
      </c>
      <c r="AF97" s="28"/>
      <c r="AG97" s="28">
        <v>9500</v>
      </c>
      <c r="AH97" s="28"/>
      <c r="AI97" s="28">
        <v>0</v>
      </c>
      <c r="AJ97" s="28"/>
      <c r="AK97" s="28">
        <v>0</v>
      </c>
      <c r="AL97" s="28"/>
      <c r="AM97" s="29">
        <f>ROUND(K97+O97+S97+W97+AA97+AE97+AI97,5)</f>
        <v>31064.79</v>
      </c>
      <c r="AN97" s="28"/>
      <c r="AO97" s="29">
        <f t="shared" ref="AO97:AO124" si="12">ROUND(M97+Q97+U97+Y97+AC97+AG97+AK97,5)</f>
        <v>24500</v>
      </c>
      <c r="AP97" s="22">
        <f t="shared" si="9"/>
        <v>1.267950612244898</v>
      </c>
    </row>
    <row r="98" spans="1:42" ht="17.100000000000001" customHeight="1" outlineLevel="4" x14ac:dyDescent="0.25">
      <c r="A98" s="23"/>
      <c r="B98" s="23"/>
      <c r="C98" s="23"/>
      <c r="D98" s="23"/>
      <c r="E98" s="23"/>
      <c r="F98" s="23" t="s">
        <v>104</v>
      </c>
      <c r="G98" s="23"/>
      <c r="H98" s="26">
        <v>98152.09</v>
      </c>
      <c r="I98" s="26">
        <v>108500</v>
      </c>
      <c r="J98" s="24">
        <v>0.90462755760368663</v>
      </c>
      <c r="K98" s="25"/>
      <c r="L98" s="25"/>
      <c r="M98" s="25">
        <v>1000</v>
      </c>
      <c r="N98" s="25"/>
      <c r="O98" s="25">
        <v>93247.74</v>
      </c>
      <c r="P98" s="25"/>
      <c r="Q98" s="25">
        <v>90000</v>
      </c>
      <c r="R98" s="25"/>
      <c r="S98" s="25">
        <v>4890.57</v>
      </c>
      <c r="T98" s="25"/>
      <c r="U98" s="25">
        <v>10000</v>
      </c>
      <c r="V98" s="25"/>
      <c r="W98" s="25"/>
      <c r="X98" s="25"/>
      <c r="Y98" s="25">
        <v>5000</v>
      </c>
      <c r="Z98" s="25"/>
      <c r="AA98" s="25"/>
      <c r="AB98" s="25"/>
      <c r="AC98" s="25"/>
      <c r="AD98" s="25"/>
      <c r="AE98" s="25">
        <v>13.78</v>
      </c>
      <c r="AF98" s="25"/>
      <c r="AG98" s="25">
        <v>2500</v>
      </c>
      <c r="AH98" s="25"/>
      <c r="AI98" s="25">
        <v>0</v>
      </c>
      <c r="AJ98" s="25"/>
      <c r="AK98" s="25">
        <v>0</v>
      </c>
      <c r="AL98" s="25"/>
      <c r="AM98" s="26">
        <f>ROUND(K98+O98+S98+W98+AA98+AE98+AI98,5)</f>
        <v>98152.09</v>
      </c>
      <c r="AN98" s="25"/>
      <c r="AO98" s="26">
        <f t="shared" si="12"/>
        <v>108500</v>
      </c>
      <c r="AP98" s="24">
        <f t="shared" si="9"/>
        <v>0.90462755760368663</v>
      </c>
    </row>
    <row r="99" spans="1:42" ht="17.100000000000001" customHeight="1" outlineLevel="4" x14ac:dyDescent="0.25">
      <c r="A99" s="9"/>
      <c r="B99" s="9"/>
      <c r="C99" s="9"/>
      <c r="D99" s="9"/>
      <c r="E99" s="9"/>
      <c r="F99" s="9" t="s">
        <v>105</v>
      </c>
      <c r="G99" s="9"/>
      <c r="H99" s="29">
        <v>125206.59</v>
      </c>
      <c r="I99" s="29">
        <v>75000</v>
      </c>
      <c r="J99" s="22">
        <v>1.6694211999999999</v>
      </c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>
        <v>125206.59</v>
      </c>
      <c r="AB99" s="28"/>
      <c r="AC99" s="28">
        <v>75000</v>
      </c>
      <c r="AD99" s="28"/>
      <c r="AE99" s="28"/>
      <c r="AF99" s="28"/>
      <c r="AG99" s="28"/>
      <c r="AH99" s="28"/>
      <c r="AI99" s="28">
        <v>0</v>
      </c>
      <c r="AJ99" s="28"/>
      <c r="AK99" s="28">
        <v>0</v>
      </c>
      <c r="AL99" s="28"/>
      <c r="AM99" s="29">
        <f>ROUND(K99+O99+S99+W99+AA99+AE99+AI99,5)</f>
        <v>125206.59</v>
      </c>
      <c r="AN99" s="28"/>
      <c r="AO99" s="29">
        <f t="shared" si="12"/>
        <v>75000</v>
      </c>
      <c r="AP99" s="22">
        <f t="shared" si="9"/>
        <v>1.6694211999999999</v>
      </c>
    </row>
    <row r="100" spans="1:42" ht="17.100000000000001" customHeight="1" outlineLevel="4" x14ac:dyDescent="0.25">
      <c r="A100" s="23"/>
      <c r="B100" s="23"/>
      <c r="C100" s="23"/>
      <c r="D100" s="23"/>
      <c r="E100" s="23"/>
      <c r="F100" s="23" t="s">
        <v>106</v>
      </c>
      <c r="G100" s="23"/>
      <c r="H100" s="26"/>
      <c r="I100" s="26">
        <v>500</v>
      </c>
      <c r="J100" s="24">
        <v>0</v>
      </c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>
        <v>500</v>
      </c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>
        <v>0</v>
      </c>
      <c r="AJ100" s="25"/>
      <c r="AK100" s="25">
        <v>0</v>
      </c>
      <c r="AL100" s="25"/>
      <c r="AM100" s="26"/>
      <c r="AN100" s="25"/>
      <c r="AO100" s="26">
        <f t="shared" si="12"/>
        <v>500</v>
      </c>
      <c r="AP100" s="24">
        <f t="shared" si="9"/>
        <v>0</v>
      </c>
    </row>
    <row r="101" spans="1:42" ht="17.100000000000001" customHeight="1" outlineLevel="4" x14ac:dyDescent="0.25">
      <c r="A101" s="9"/>
      <c r="B101" s="9"/>
      <c r="C101" s="9"/>
      <c r="D101" s="9"/>
      <c r="E101" s="9"/>
      <c r="F101" s="9" t="s">
        <v>107</v>
      </c>
      <c r="G101" s="9"/>
      <c r="H101" s="29">
        <v>517630.18</v>
      </c>
      <c r="I101" s="29">
        <v>500000</v>
      </c>
      <c r="J101" s="22">
        <v>1.0352603599999999</v>
      </c>
      <c r="K101" s="28"/>
      <c r="L101" s="28"/>
      <c r="M101" s="28"/>
      <c r="N101" s="28"/>
      <c r="O101" s="28">
        <v>517630.18</v>
      </c>
      <c r="P101" s="28"/>
      <c r="Q101" s="28">
        <v>500000</v>
      </c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>
        <v>0</v>
      </c>
      <c r="AJ101" s="28"/>
      <c r="AK101" s="28">
        <v>0</v>
      </c>
      <c r="AL101" s="28"/>
      <c r="AM101" s="29">
        <f t="shared" ref="AM101:AM106" si="13">ROUND(K101+O101+S101+W101+AA101+AE101+AI101,5)</f>
        <v>517630.18</v>
      </c>
      <c r="AN101" s="28"/>
      <c r="AO101" s="29">
        <f t="shared" si="12"/>
        <v>500000</v>
      </c>
      <c r="AP101" s="22">
        <f t="shared" si="9"/>
        <v>1.0352603599999999</v>
      </c>
    </row>
    <row r="102" spans="1:42" ht="17.100000000000001" customHeight="1" outlineLevel="4" x14ac:dyDescent="0.25">
      <c r="A102" s="23"/>
      <c r="B102" s="23"/>
      <c r="C102" s="23"/>
      <c r="D102" s="23"/>
      <c r="E102" s="23"/>
      <c r="F102" s="23" t="s">
        <v>108</v>
      </c>
      <c r="G102" s="23"/>
      <c r="H102" s="26">
        <v>40.299999999999997</v>
      </c>
      <c r="I102" s="26">
        <v>12500</v>
      </c>
      <c r="J102" s="24">
        <v>3.2239999999999999E-3</v>
      </c>
      <c r="K102" s="25"/>
      <c r="L102" s="25"/>
      <c r="M102" s="25"/>
      <c r="N102" s="25"/>
      <c r="O102" s="25">
        <v>0</v>
      </c>
      <c r="P102" s="25"/>
      <c r="Q102" s="25">
        <v>2500</v>
      </c>
      <c r="R102" s="25"/>
      <c r="S102" s="25"/>
      <c r="T102" s="25"/>
      <c r="U102" s="25"/>
      <c r="V102" s="25"/>
      <c r="W102" s="25"/>
      <c r="X102" s="25"/>
      <c r="Y102" s="25">
        <v>5000</v>
      </c>
      <c r="Z102" s="25"/>
      <c r="AA102" s="25">
        <v>40.299999999999997</v>
      </c>
      <c r="AB102" s="25"/>
      <c r="AC102" s="25">
        <v>5000</v>
      </c>
      <c r="AD102" s="25"/>
      <c r="AE102" s="25"/>
      <c r="AF102" s="25"/>
      <c r="AG102" s="25"/>
      <c r="AH102" s="25"/>
      <c r="AI102" s="25">
        <v>0</v>
      </c>
      <c r="AJ102" s="25"/>
      <c r="AK102" s="25">
        <v>0</v>
      </c>
      <c r="AL102" s="25"/>
      <c r="AM102" s="26">
        <f t="shared" si="13"/>
        <v>40.299999999999997</v>
      </c>
      <c r="AN102" s="25"/>
      <c r="AO102" s="26">
        <f t="shared" si="12"/>
        <v>12500</v>
      </c>
      <c r="AP102" s="24">
        <f t="shared" si="9"/>
        <v>3.2239999999999999E-3</v>
      </c>
    </row>
    <row r="103" spans="1:42" ht="17.100000000000001" customHeight="1" outlineLevel="4" x14ac:dyDescent="0.25">
      <c r="A103" s="9"/>
      <c r="B103" s="9"/>
      <c r="C103" s="9"/>
      <c r="D103" s="9"/>
      <c r="E103" s="9"/>
      <c r="F103" s="9" t="s">
        <v>109</v>
      </c>
      <c r="G103" s="9"/>
      <c r="H103" s="29">
        <v>6873.32</v>
      </c>
      <c r="I103" s="29">
        <v>7500</v>
      </c>
      <c r="J103" s="22">
        <v>0.91644266666666663</v>
      </c>
      <c r="K103" s="28"/>
      <c r="L103" s="28"/>
      <c r="M103" s="28"/>
      <c r="N103" s="28"/>
      <c r="O103" s="28">
        <v>3375.66</v>
      </c>
      <c r="P103" s="28"/>
      <c r="Q103" s="28">
        <v>4000</v>
      </c>
      <c r="R103" s="28"/>
      <c r="S103" s="28"/>
      <c r="T103" s="28"/>
      <c r="U103" s="28"/>
      <c r="V103" s="28"/>
      <c r="W103" s="28">
        <v>947.78</v>
      </c>
      <c r="X103" s="28"/>
      <c r="Y103" s="28">
        <v>1500</v>
      </c>
      <c r="Z103" s="28"/>
      <c r="AA103" s="28">
        <v>1274.94</v>
      </c>
      <c r="AB103" s="28"/>
      <c r="AC103" s="28">
        <v>1000</v>
      </c>
      <c r="AD103" s="28"/>
      <c r="AE103" s="28">
        <v>1274.94</v>
      </c>
      <c r="AF103" s="28"/>
      <c r="AG103" s="28">
        <v>1000</v>
      </c>
      <c r="AH103" s="28"/>
      <c r="AI103" s="28">
        <v>0</v>
      </c>
      <c r="AJ103" s="28"/>
      <c r="AK103" s="28">
        <v>0</v>
      </c>
      <c r="AL103" s="28"/>
      <c r="AM103" s="29">
        <f t="shared" si="13"/>
        <v>6873.32</v>
      </c>
      <c r="AN103" s="28"/>
      <c r="AO103" s="29">
        <f t="shared" si="12"/>
        <v>7500</v>
      </c>
      <c r="AP103" s="22">
        <f t="shared" si="9"/>
        <v>0.91644266666666663</v>
      </c>
    </row>
    <row r="104" spans="1:42" ht="17.100000000000001" customHeight="1" outlineLevel="4" x14ac:dyDescent="0.25">
      <c r="A104" s="23"/>
      <c r="B104" s="23"/>
      <c r="C104" s="23"/>
      <c r="D104" s="23"/>
      <c r="E104" s="23"/>
      <c r="F104" s="23" t="s">
        <v>110</v>
      </c>
      <c r="G104" s="23"/>
      <c r="H104" s="26">
        <v>26468.23</v>
      </c>
      <c r="I104" s="26">
        <v>41000</v>
      </c>
      <c r="J104" s="24">
        <v>0.64556658536585365</v>
      </c>
      <c r="K104" s="25"/>
      <c r="L104" s="25"/>
      <c r="M104" s="25"/>
      <c r="N104" s="25"/>
      <c r="O104" s="25">
        <v>18516.07</v>
      </c>
      <c r="P104" s="25"/>
      <c r="Q104" s="25">
        <v>26000</v>
      </c>
      <c r="R104" s="25"/>
      <c r="S104" s="25">
        <v>468.53</v>
      </c>
      <c r="T104" s="25"/>
      <c r="U104" s="25">
        <v>1500</v>
      </c>
      <c r="V104" s="25"/>
      <c r="W104" s="25">
        <v>6474.96</v>
      </c>
      <c r="X104" s="25"/>
      <c r="Y104" s="25">
        <v>7500</v>
      </c>
      <c r="Z104" s="25"/>
      <c r="AA104" s="25">
        <v>513.58000000000004</v>
      </c>
      <c r="AB104" s="25"/>
      <c r="AC104" s="25">
        <v>3000</v>
      </c>
      <c r="AD104" s="25"/>
      <c r="AE104" s="25">
        <v>495.09</v>
      </c>
      <c r="AF104" s="25"/>
      <c r="AG104" s="25">
        <v>3000</v>
      </c>
      <c r="AH104" s="25"/>
      <c r="AI104" s="25">
        <v>0</v>
      </c>
      <c r="AJ104" s="25"/>
      <c r="AK104" s="25">
        <v>0</v>
      </c>
      <c r="AL104" s="25"/>
      <c r="AM104" s="26">
        <f t="shared" si="13"/>
        <v>26468.23</v>
      </c>
      <c r="AN104" s="25"/>
      <c r="AO104" s="26">
        <f t="shared" si="12"/>
        <v>41000</v>
      </c>
      <c r="AP104" s="24">
        <f t="shared" si="9"/>
        <v>0.64556658536585365</v>
      </c>
    </row>
    <row r="105" spans="1:42" ht="17.100000000000001" customHeight="1" outlineLevel="4" x14ac:dyDescent="0.25">
      <c r="A105" s="9"/>
      <c r="B105" s="9"/>
      <c r="C105" s="9"/>
      <c r="D105" s="9"/>
      <c r="E105" s="9"/>
      <c r="F105" s="9" t="s">
        <v>111</v>
      </c>
      <c r="G105" s="9"/>
      <c r="H105" s="29">
        <v>3576.42</v>
      </c>
      <c r="I105" s="29">
        <v>1500</v>
      </c>
      <c r="J105" s="22">
        <v>2.38428</v>
      </c>
      <c r="K105" s="28"/>
      <c r="L105" s="28"/>
      <c r="M105" s="28"/>
      <c r="N105" s="28"/>
      <c r="O105" s="28">
        <v>80.95</v>
      </c>
      <c r="P105" s="28"/>
      <c r="Q105" s="28"/>
      <c r="R105" s="28"/>
      <c r="S105" s="28"/>
      <c r="T105" s="28"/>
      <c r="U105" s="28">
        <v>500</v>
      </c>
      <c r="V105" s="28"/>
      <c r="W105" s="28">
        <v>3333.33</v>
      </c>
      <c r="X105" s="28"/>
      <c r="Y105" s="28">
        <v>1000</v>
      </c>
      <c r="Z105" s="28"/>
      <c r="AA105" s="28">
        <v>81.069999999999993</v>
      </c>
      <c r="AB105" s="28"/>
      <c r="AC105" s="28"/>
      <c r="AD105" s="28"/>
      <c r="AE105" s="28">
        <v>81.069999999999993</v>
      </c>
      <c r="AF105" s="28"/>
      <c r="AG105" s="28"/>
      <c r="AH105" s="28"/>
      <c r="AI105" s="28">
        <v>0</v>
      </c>
      <c r="AJ105" s="28"/>
      <c r="AK105" s="28">
        <v>0</v>
      </c>
      <c r="AL105" s="28"/>
      <c r="AM105" s="29">
        <f t="shared" si="13"/>
        <v>3576.42</v>
      </c>
      <c r="AN105" s="28"/>
      <c r="AO105" s="29">
        <f t="shared" si="12"/>
        <v>1500</v>
      </c>
      <c r="AP105" s="22">
        <f t="shared" si="9"/>
        <v>2.38428</v>
      </c>
    </row>
    <row r="106" spans="1:42" ht="17.100000000000001" customHeight="1" outlineLevel="4" x14ac:dyDescent="0.25">
      <c r="A106" s="23"/>
      <c r="B106" s="23"/>
      <c r="C106" s="23"/>
      <c r="D106" s="23"/>
      <c r="E106" s="23"/>
      <c r="F106" s="23" t="s">
        <v>112</v>
      </c>
      <c r="G106" s="23"/>
      <c r="H106" s="26">
        <v>28841.22</v>
      </c>
      <c r="I106" s="26">
        <v>26500</v>
      </c>
      <c r="J106" s="24">
        <v>1.0883479245283019</v>
      </c>
      <c r="K106" s="25">
        <v>854.31</v>
      </c>
      <c r="L106" s="25"/>
      <c r="M106" s="25">
        <v>500</v>
      </c>
      <c r="N106" s="25"/>
      <c r="O106" s="25">
        <v>6381.2</v>
      </c>
      <c r="P106" s="25"/>
      <c r="Q106" s="25">
        <v>5000</v>
      </c>
      <c r="R106" s="25"/>
      <c r="S106" s="25">
        <v>380.05</v>
      </c>
      <c r="T106" s="25"/>
      <c r="U106" s="25">
        <v>500</v>
      </c>
      <c r="V106" s="25"/>
      <c r="W106" s="25"/>
      <c r="X106" s="25"/>
      <c r="Y106" s="25">
        <v>500</v>
      </c>
      <c r="Z106" s="25"/>
      <c r="AA106" s="25">
        <v>3598.93</v>
      </c>
      <c r="AB106" s="25"/>
      <c r="AC106" s="25">
        <v>5000</v>
      </c>
      <c r="AD106" s="25"/>
      <c r="AE106" s="25">
        <v>17626.73</v>
      </c>
      <c r="AF106" s="25"/>
      <c r="AG106" s="25">
        <v>15000</v>
      </c>
      <c r="AH106" s="25"/>
      <c r="AI106" s="25">
        <v>0</v>
      </c>
      <c r="AJ106" s="25"/>
      <c r="AK106" s="25">
        <v>0</v>
      </c>
      <c r="AL106" s="25"/>
      <c r="AM106" s="26">
        <f t="shared" si="13"/>
        <v>28841.22</v>
      </c>
      <c r="AN106" s="25"/>
      <c r="AO106" s="26">
        <f t="shared" si="12"/>
        <v>26500</v>
      </c>
      <c r="AP106" s="24">
        <f t="shared" si="9"/>
        <v>1.0883479245283019</v>
      </c>
    </row>
    <row r="107" spans="1:42" ht="17.100000000000001" customHeight="1" outlineLevel="4" x14ac:dyDescent="0.25">
      <c r="A107" s="9"/>
      <c r="B107" s="9"/>
      <c r="C107" s="9"/>
      <c r="D107" s="9"/>
      <c r="E107" s="9"/>
      <c r="F107" s="9" t="s">
        <v>113</v>
      </c>
      <c r="G107" s="9"/>
      <c r="H107" s="29"/>
      <c r="I107" s="29">
        <v>50</v>
      </c>
      <c r="J107" s="22">
        <v>0</v>
      </c>
      <c r="K107" s="28"/>
      <c r="L107" s="28"/>
      <c r="M107" s="28">
        <v>50</v>
      </c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>
        <v>0</v>
      </c>
      <c r="AF107" s="28"/>
      <c r="AG107" s="28"/>
      <c r="AH107" s="28"/>
      <c r="AI107" s="28">
        <v>0</v>
      </c>
      <c r="AJ107" s="28"/>
      <c r="AK107" s="28">
        <v>0</v>
      </c>
      <c r="AL107" s="28"/>
      <c r="AM107" s="29"/>
      <c r="AN107" s="28"/>
      <c r="AO107" s="29">
        <f t="shared" si="12"/>
        <v>50</v>
      </c>
      <c r="AP107" s="22">
        <f t="shared" si="9"/>
        <v>0</v>
      </c>
    </row>
    <row r="108" spans="1:42" ht="17.100000000000001" customHeight="1" outlineLevel="4" x14ac:dyDescent="0.25">
      <c r="A108" s="23"/>
      <c r="B108" s="23"/>
      <c r="C108" s="23"/>
      <c r="D108" s="23"/>
      <c r="E108" s="23"/>
      <c r="F108" s="23" t="s">
        <v>114</v>
      </c>
      <c r="G108" s="23"/>
      <c r="H108" s="26">
        <v>11161.71</v>
      </c>
      <c r="I108" s="26">
        <v>6540</v>
      </c>
      <c r="J108" s="24">
        <v>1.7066834862385321</v>
      </c>
      <c r="K108" s="25"/>
      <c r="L108" s="25"/>
      <c r="M108" s="25"/>
      <c r="N108" s="25"/>
      <c r="O108" s="25">
        <v>2895.81</v>
      </c>
      <c r="P108" s="25"/>
      <c r="Q108" s="25">
        <v>1635</v>
      </c>
      <c r="R108" s="25"/>
      <c r="S108" s="25"/>
      <c r="T108" s="25"/>
      <c r="U108" s="25"/>
      <c r="V108" s="25"/>
      <c r="W108" s="25">
        <v>2617.3000000000002</v>
      </c>
      <c r="X108" s="25"/>
      <c r="Y108" s="25">
        <v>1635</v>
      </c>
      <c r="Z108" s="25"/>
      <c r="AA108" s="25">
        <v>2728.87</v>
      </c>
      <c r="AB108" s="25"/>
      <c r="AC108" s="25">
        <v>1635</v>
      </c>
      <c r="AD108" s="25"/>
      <c r="AE108" s="25">
        <v>2919.73</v>
      </c>
      <c r="AF108" s="25"/>
      <c r="AG108" s="25">
        <v>1635</v>
      </c>
      <c r="AH108" s="25"/>
      <c r="AI108" s="25">
        <v>0</v>
      </c>
      <c r="AJ108" s="25"/>
      <c r="AK108" s="25">
        <v>0</v>
      </c>
      <c r="AL108" s="25"/>
      <c r="AM108" s="26">
        <f t="shared" ref="AM108:AM124" si="14">ROUND(K108+O108+S108+W108+AA108+AE108+AI108,5)</f>
        <v>11161.71</v>
      </c>
      <c r="AN108" s="25"/>
      <c r="AO108" s="26">
        <f t="shared" si="12"/>
        <v>6540</v>
      </c>
      <c r="AP108" s="24">
        <f t="shared" si="9"/>
        <v>1.7066834862385321</v>
      </c>
    </row>
    <row r="109" spans="1:42" ht="17.100000000000001" customHeight="1" outlineLevel="4" x14ac:dyDescent="0.25">
      <c r="A109" s="9"/>
      <c r="B109" s="9"/>
      <c r="C109" s="9"/>
      <c r="D109" s="9"/>
      <c r="E109" s="9"/>
      <c r="F109" s="9" t="s">
        <v>115</v>
      </c>
      <c r="G109" s="9"/>
      <c r="H109" s="29">
        <v>90320.37</v>
      </c>
      <c r="I109" s="29">
        <v>92100</v>
      </c>
      <c r="J109" s="22">
        <v>0.98067719869706838</v>
      </c>
      <c r="K109" s="28">
        <v>8860.5400000000009</v>
      </c>
      <c r="L109" s="28"/>
      <c r="M109" s="28">
        <v>9500</v>
      </c>
      <c r="N109" s="28"/>
      <c r="O109" s="28">
        <v>19493.18</v>
      </c>
      <c r="P109" s="28"/>
      <c r="Q109" s="28">
        <v>20000</v>
      </c>
      <c r="R109" s="28"/>
      <c r="S109" s="28">
        <v>20379.240000000002</v>
      </c>
      <c r="T109" s="28"/>
      <c r="U109" s="28">
        <v>21000</v>
      </c>
      <c r="V109" s="28"/>
      <c r="W109" s="28">
        <v>6145.27</v>
      </c>
      <c r="X109" s="28"/>
      <c r="Y109" s="28">
        <v>4600</v>
      </c>
      <c r="Z109" s="28"/>
      <c r="AA109" s="28">
        <v>21265.29</v>
      </c>
      <c r="AB109" s="28"/>
      <c r="AC109" s="28">
        <v>22000</v>
      </c>
      <c r="AD109" s="28"/>
      <c r="AE109" s="28">
        <v>14176.85</v>
      </c>
      <c r="AF109" s="28"/>
      <c r="AG109" s="28">
        <v>15000</v>
      </c>
      <c r="AH109" s="28"/>
      <c r="AI109" s="28">
        <v>0</v>
      </c>
      <c r="AJ109" s="28"/>
      <c r="AK109" s="28">
        <v>0</v>
      </c>
      <c r="AL109" s="28"/>
      <c r="AM109" s="29">
        <f t="shared" si="14"/>
        <v>90320.37</v>
      </c>
      <c r="AN109" s="28"/>
      <c r="AO109" s="29">
        <f t="shared" si="12"/>
        <v>92100</v>
      </c>
      <c r="AP109" s="22">
        <f t="shared" si="9"/>
        <v>0.98067719869706838</v>
      </c>
    </row>
    <row r="110" spans="1:42" ht="17.100000000000001" customHeight="1" outlineLevel="4" x14ac:dyDescent="0.25">
      <c r="A110" s="23"/>
      <c r="B110" s="23"/>
      <c r="C110" s="23"/>
      <c r="D110" s="23"/>
      <c r="E110" s="23"/>
      <c r="F110" s="23" t="s">
        <v>116</v>
      </c>
      <c r="G110" s="23"/>
      <c r="H110" s="26">
        <v>9251.33</v>
      </c>
      <c r="I110" s="26">
        <v>12500</v>
      </c>
      <c r="J110" s="24">
        <v>0.74010639999999994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>
        <v>4740.88</v>
      </c>
      <c r="AB110" s="25"/>
      <c r="AC110" s="25">
        <v>6000</v>
      </c>
      <c r="AD110" s="25"/>
      <c r="AE110" s="25">
        <v>4510.45</v>
      </c>
      <c r="AF110" s="25"/>
      <c r="AG110" s="25">
        <v>6500</v>
      </c>
      <c r="AH110" s="25"/>
      <c r="AI110" s="25">
        <v>0</v>
      </c>
      <c r="AJ110" s="25"/>
      <c r="AK110" s="25">
        <v>0</v>
      </c>
      <c r="AL110" s="25"/>
      <c r="AM110" s="26">
        <f t="shared" si="14"/>
        <v>9251.33</v>
      </c>
      <c r="AN110" s="25"/>
      <c r="AO110" s="26">
        <f t="shared" si="12"/>
        <v>12500</v>
      </c>
      <c r="AP110" s="24">
        <f t="shared" si="9"/>
        <v>0.74010639999999994</v>
      </c>
    </row>
    <row r="111" spans="1:42" ht="17.100000000000001" customHeight="1" outlineLevel="4" x14ac:dyDescent="0.25">
      <c r="A111" s="9"/>
      <c r="B111" s="9"/>
      <c r="C111" s="9"/>
      <c r="D111" s="9"/>
      <c r="E111" s="9"/>
      <c r="F111" s="9" t="s">
        <v>117</v>
      </c>
      <c r="G111" s="9"/>
      <c r="H111" s="29">
        <v>28735.86</v>
      </c>
      <c r="I111" s="29">
        <v>33000</v>
      </c>
      <c r="J111" s="22">
        <v>0.87078363636363643</v>
      </c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>
        <v>15719.83</v>
      </c>
      <c r="AB111" s="28"/>
      <c r="AC111" s="28">
        <v>19000</v>
      </c>
      <c r="AD111" s="28"/>
      <c r="AE111" s="28">
        <v>13016.03</v>
      </c>
      <c r="AF111" s="28"/>
      <c r="AG111" s="28">
        <v>14000</v>
      </c>
      <c r="AH111" s="28"/>
      <c r="AI111" s="28">
        <v>0</v>
      </c>
      <c r="AJ111" s="28"/>
      <c r="AK111" s="28">
        <v>0</v>
      </c>
      <c r="AL111" s="28"/>
      <c r="AM111" s="29">
        <f t="shared" si="14"/>
        <v>28735.86</v>
      </c>
      <c r="AN111" s="28"/>
      <c r="AO111" s="29">
        <f t="shared" si="12"/>
        <v>33000</v>
      </c>
      <c r="AP111" s="22">
        <f t="shared" si="9"/>
        <v>0.87078363636363643</v>
      </c>
    </row>
    <row r="112" spans="1:42" ht="17.100000000000001" customHeight="1" outlineLevel="4" x14ac:dyDescent="0.25">
      <c r="A112" s="23"/>
      <c r="B112" s="23"/>
      <c r="C112" s="23"/>
      <c r="D112" s="23"/>
      <c r="E112" s="23"/>
      <c r="F112" s="23" t="s">
        <v>118</v>
      </c>
      <c r="G112" s="23"/>
      <c r="H112" s="26">
        <v>2232.52</v>
      </c>
      <c r="I112" s="26">
        <v>3000</v>
      </c>
      <c r="J112" s="24">
        <v>0.74417333333333335</v>
      </c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>
        <v>699.54</v>
      </c>
      <c r="AB112" s="25"/>
      <c r="AC112" s="25">
        <v>2000</v>
      </c>
      <c r="AD112" s="25"/>
      <c r="AE112" s="25">
        <v>1532.98</v>
      </c>
      <c r="AF112" s="25"/>
      <c r="AG112" s="25">
        <v>1000</v>
      </c>
      <c r="AH112" s="25"/>
      <c r="AI112" s="25">
        <v>0</v>
      </c>
      <c r="AJ112" s="25"/>
      <c r="AK112" s="25">
        <v>0</v>
      </c>
      <c r="AL112" s="25"/>
      <c r="AM112" s="26">
        <f t="shared" si="14"/>
        <v>2232.52</v>
      </c>
      <c r="AN112" s="25"/>
      <c r="AO112" s="26">
        <f t="shared" si="12"/>
        <v>3000</v>
      </c>
      <c r="AP112" s="24">
        <f t="shared" si="9"/>
        <v>0.74417333333333335</v>
      </c>
    </row>
    <row r="113" spans="1:42" ht="17.100000000000001" customHeight="1" outlineLevel="4" x14ac:dyDescent="0.25">
      <c r="A113" s="9"/>
      <c r="B113" s="9"/>
      <c r="C113" s="9"/>
      <c r="D113" s="9"/>
      <c r="E113" s="9"/>
      <c r="F113" s="9" t="s">
        <v>119</v>
      </c>
      <c r="G113" s="9"/>
      <c r="H113" s="29">
        <v>957.14</v>
      </c>
      <c r="I113" s="29">
        <v>3500</v>
      </c>
      <c r="J113" s="22">
        <v>0.27346857142857145</v>
      </c>
      <c r="K113" s="28"/>
      <c r="L113" s="28"/>
      <c r="M113" s="28"/>
      <c r="N113" s="28"/>
      <c r="O113" s="28">
        <v>180.03</v>
      </c>
      <c r="P113" s="28"/>
      <c r="Q113" s="28">
        <v>500</v>
      </c>
      <c r="R113" s="28"/>
      <c r="S113" s="28"/>
      <c r="T113" s="28"/>
      <c r="U113" s="28"/>
      <c r="V113" s="28"/>
      <c r="W113" s="28"/>
      <c r="X113" s="28"/>
      <c r="Y113" s="28">
        <v>1000</v>
      </c>
      <c r="Z113" s="28"/>
      <c r="AA113" s="28">
        <v>479.46</v>
      </c>
      <c r="AB113" s="28"/>
      <c r="AC113" s="28">
        <v>1000</v>
      </c>
      <c r="AD113" s="28"/>
      <c r="AE113" s="28">
        <v>297.64999999999998</v>
      </c>
      <c r="AF113" s="28"/>
      <c r="AG113" s="28">
        <v>1000</v>
      </c>
      <c r="AH113" s="28"/>
      <c r="AI113" s="28">
        <v>0</v>
      </c>
      <c r="AJ113" s="28"/>
      <c r="AK113" s="28">
        <v>0</v>
      </c>
      <c r="AL113" s="28"/>
      <c r="AM113" s="29">
        <f t="shared" si="14"/>
        <v>957.14</v>
      </c>
      <c r="AN113" s="28"/>
      <c r="AO113" s="29">
        <f t="shared" si="12"/>
        <v>3500</v>
      </c>
      <c r="AP113" s="22">
        <f t="shared" si="9"/>
        <v>0.27346857142857145</v>
      </c>
    </row>
    <row r="114" spans="1:42" ht="17.100000000000001" customHeight="1" outlineLevel="4" x14ac:dyDescent="0.25">
      <c r="A114" s="23"/>
      <c r="B114" s="23"/>
      <c r="C114" s="23"/>
      <c r="D114" s="23"/>
      <c r="E114" s="23"/>
      <c r="F114" s="23" t="s">
        <v>120</v>
      </c>
      <c r="G114" s="23"/>
      <c r="H114" s="26">
        <v>15516.28</v>
      </c>
      <c r="I114" s="26">
        <v>32800</v>
      </c>
      <c r="J114" s="24">
        <v>0.47305731707317072</v>
      </c>
      <c r="K114" s="25"/>
      <c r="L114" s="25"/>
      <c r="M114" s="25"/>
      <c r="N114" s="25"/>
      <c r="O114" s="25">
        <v>3979.78</v>
      </c>
      <c r="P114" s="25"/>
      <c r="Q114" s="25">
        <v>5800</v>
      </c>
      <c r="R114" s="25"/>
      <c r="S114" s="25">
        <v>7986.16</v>
      </c>
      <c r="T114" s="25"/>
      <c r="U114" s="25">
        <v>22000</v>
      </c>
      <c r="V114" s="25"/>
      <c r="W114" s="25">
        <v>516.76</v>
      </c>
      <c r="X114" s="25"/>
      <c r="Y114" s="25">
        <v>2000</v>
      </c>
      <c r="Z114" s="25"/>
      <c r="AA114" s="25">
        <v>2299.31</v>
      </c>
      <c r="AB114" s="25"/>
      <c r="AC114" s="25">
        <v>2000</v>
      </c>
      <c r="AD114" s="25"/>
      <c r="AE114" s="25">
        <v>734.27</v>
      </c>
      <c r="AF114" s="25"/>
      <c r="AG114" s="25">
        <v>1000</v>
      </c>
      <c r="AH114" s="25"/>
      <c r="AI114" s="25">
        <v>0</v>
      </c>
      <c r="AJ114" s="25"/>
      <c r="AK114" s="25">
        <v>0</v>
      </c>
      <c r="AL114" s="25"/>
      <c r="AM114" s="26">
        <f t="shared" si="14"/>
        <v>15516.28</v>
      </c>
      <c r="AN114" s="25"/>
      <c r="AO114" s="26">
        <f t="shared" si="12"/>
        <v>32800</v>
      </c>
      <c r="AP114" s="24">
        <f t="shared" si="9"/>
        <v>0.47305731707317072</v>
      </c>
    </row>
    <row r="115" spans="1:42" ht="17.100000000000001" customHeight="1" outlineLevel="4" x14ac:dyDescent="0.25">
      <c r="A115" s="9"/>
      <c r="B115" s="9"/>
      <c r="C115" s="9"/>
      <c r="D115" s="9"/>
      <c r="E115" s="9"/>
      <c r="F115" s="9" t="s">
        <v>121</v>
      </c>
      <c r="G115" s="9"/>
      <c r="H115" s="29">
        <v>13638.33</v>
      </c>
      <c r="I115" s="29">
        <v>12750</v>
      </c>
      <c r="J115" s="22">
        <v>1.0696729411764705</v>
      </c>
      <c r="K115" s="28"/>
      <c r="L115" s="28"/>
      <c r="M115" s="28"/>
      <c r="N115" s="28"/>
      <c r="O115" s="28">
        <v>7171.83</v>
      </c>
      <c r="P115" s="28"/>
      <c r="Q115" s="28">
        <v>7250</v>
      </c>
      <c r="R115" s="28"/>
      <c r="S115" s="28">
        <v>2606.7199999999998</v>
      </c>
      <c r="T115" s="28"/>
      <c r="U115" s="28">
        <v>2500</v>
      </c>
      <c r="V115" s="28"/>
      <c r="W115" s="28">
        <v>1984.09</v>
      </c>
      <c r="X115" s="28"/>
      <c r="Y115" s="28">
        <v>1000</v>
      </c>
      <c r="Z115" s="28"/>
      <c r="AA115" s="28">
        <v>1304.56</v>
      </c>
      <c r="AB115" s="28"/>
      <c r="AC115" s="28">
        <v>1000</v>
      </c>
      <c r="AD115" s="28"/>
      <c r="AE115" s="28">
        <v>571.13</v>
      </c>
      <c r="AF115" s="28"/>
      <c r="AG115" s="28">
        <v>1000</v>
      </c>
      <c r="AH115" s="28"/>
      <c r="AI115" s="28">
        <v>0</v>
      </c>
      <c r="AJ115" s="28"/>
      <c r="AK115" s="28">
        <v>0</v>
      </c>
      <c r="AL115" s="28"/>
      <c r="AM115" s="29">
        <f t="shared" si="14"/>
        <v>13638.33</v>
      </c>
      <c r="AN115" s="28"/>
      <c r="AO115" s="29">
        <f t="shared" si="12"/>
        <v>12750</v>
      </c>
      <c r="AP115" s="22">
        <f t="shared" si="9"/>
        <v>1.0696729411764705</v>
      </c>
    </row>
    <row r="116" spans="1:42" ht="17.100000000000001" customHeight="1" outlineLevel="4" x14ac:dyDescent="0.25">
      <c r="A116" s="23"/>
      <c r="B116" s="23"/>
      <c r="C116" s="23"/>
      <c r="D116" s="23"/>
      <c r="E116" s="23"/>
      <c r="F116" s="23" t="s">
        <v>122</v>
      </c>
      <c r="G116" s="23"/>
      <c r="H116" s="26">
        <v>3013.78</v>
      </c>
      <c r="I116" s="26">
        <v>5500</v>
      </c>
      <c r="J116" s="24">
        <v>0.54796</v>
      </c>
      <c r="K116" s="25">
        <v>409.99</v>
      </c>
      <c r="L116" s="25"/>
      <c r="M116" s="25">
        <v>500</v>
      </c>
      <c r="N116" s="25"/>
      <c r="O116" s="25">
        <v>518.96</v>
      </c>
      <c r="P116" s="25"/>
      <c r="Q116" s="25">
        <v>500</v>
      </c>
      <c r="R116" s="25"/>
      <c r="S116" s="25">
        <v>898.32</v>
      </c>
      <c r="T116" s="25"/>
      <c r="U116" s="25">
        <v>1000</v>
      </c>
      <c r="V116" s="25"/>
      <c r="W116" s="25">
        <v>233.7</v>
      </c>
      <c r="X116" s="25"/>
      <c r="Y116" s="25">
        <v>1500</v>
      </c>
      <c r="Z116" s="25"/>
      <c r="AA116" s="25">
        <v>555.04999999999995</v>
      </c>
      <c r="AB116" s="25"/>
      <c r="AC116" s="25">
        <v>1000</v>
      </c>
      <c r="AD116" s="25"/>
      <c r="AE116" s="25">
        <v>397.76</v>
      </c>
      <c r="AF116" s="25"/>
      <c r="AG116" s="25">
        <v>1000</v>
      </c>
      <c r="AH116" s="25"/>
      <c r="AI116" s="25">
        <v>0</v>
      </c>
      <c r="AJ116" s="25"/>
      <c r="AK116" s="25">
        <v>0</v>
      </c>
      <c r="AL116" s="25"/>
      <c r="AM116" s="26">
        <f t="shared" si="14"/>
        <v>3013.78</v>
      </c>
      <c r="AN116" s="25"/>
      <c r="AO116" s="26">
        <f t="shared" si="12"/>
        <v>5500</v>
      </c>
      <c r="AP116" s="24">
        <f t="shared" si="9"/>
        <v>0.54796</v>
      </c>
    </row>
    <row r="117" spans="1:42" ht="17.100000000000001" customHeight="1" outlineLevel="4" x14ac:dyDescent="0.25">
      <c r="A117" s="9"/>
      <c r="B117" s="9"/>
      <c r="C117" s="9"/>
      <c r="D117" s="9"/>
      <c r="E117" s="9"/>
      <c r="F117" s="9" t="s">
        <v>123</v>
      </c>
      <c r="G117" s="9"/>
      <c r="H117" s="29">
        <v>3852.91</v>
      </c>
      <c r="I117" s="29">
        <v>5000</v>
      </c>
      <c r="J117" s="22">
        <v>0.77058199999999999</v>
      </c>
      <c r="K117" s="28"/>
      <c r="L117" s="28"/>
      <c r="M117" s="28"/>
      <c r="N117" s="28"/>
      <c r="O117" s="28"/>
      <c r="P117" s="28"/>
      <c r="Q117" s="28"/>
      <c r="R117" s="28"/>
      <c r="S117" s="28">
        <v>3852.91</v>
      </c>
      <c r="T117" s="28"/>
      <c r="U117" s="28">
        <v>5000</v>
      </c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>
        <v>0</v>
      </c>
      <c r="AJ117" s="28"/>
      <c r="AK117" s="28">
        <v>0</v>
      </c>
      <c r="AL117" s="28"/>
      <c r="AM117" s="29">
        <f t="shared" si="14"/>
        <v>3852.91</v>
      </c>
      <c r="AN117" s="28"/>
      <c r="AO117" s="29">
        <f t="shared" si="12"/>
        <v>5000</v>
      </c>
      <c r="AP117" s="22">
        <f t="shared" si="9"/>
        <v>0.77058199999999999</v>
      </c>
    </row>
    <row r="118" spans="1:42" ht="17.100000000000001" customHeight="1" outlineLevel="4" x14ac:dyDescent="0.25">
      <c r="A118" s="23"/>
      <c r="B118" s="23"/>
      <c r="C118" s="23"/>
      <c r="D118" s="23"/>
      <c r="E118" s="23"/>
      <c r="F118" s="23" t="s">
        <v>124</v>
      </c>
      <c r="G118" s="23"/>
      <c r="H118" s="26">
        <v>2276.92</v>
      </c>
      <c r="I118" s="26">
        <v>2500</v>
      </c>
      <c r="J118" s="24">
        <v>0.91076800000000002</v>
      </c>
      <c r="K118" s="25"/>
      <c r="L118" s="25"/>
      <c r="M118" s="25"/>
      <c r="N118" s="25"/>
      <c r="O118" s="25"/>
      <c r="P118" s="25"/>
      <c r="Q118" s="25"/>
      <c r="R118" s="25"/>
      <c r="S118" s="25">
        <v>2276.92</v>
      </c>
      <c r="T118" s="25"/>
      <c r="U118" s="25">
        <v>2500</v>
      </c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>
        <v>0</v>
      </c>
      <c r="AJ118" s="25"/>
      <c r="AK118" s="25">
        <v>0</v>
      </c>
      <c r="AL118" s="25"/>
      <c r="AM118" s="26">
        <f t="shared" si="14"/>
        <v>2276.92</v>
      </c>
      <c r="AN118" s="25"/>
      <c r="AO118" s="26">
        <f t="shared" si="12"/>
        <v>2500</v>
      </c>
      <c r="AP118" s="24">
        <f t="shared" si="9"/>
        <v>0.91076800000000002</v>
      </c>
    </row>
    <row r="119" spans="1:42" ht="17.100000000000001" customHeight="1" outlineLevel="4" x14ac:dyDescent="0.25">
      <c r="A119" s="9"/>
      <c r="B119" s="9"/>
      <c r="C119" s="9"/>
      <c r="D119" s="9"/>
      <c r="E119" s="9"/>
      <c r="F119" s="9" t="s">
        <v>125</v>
      </c>
      <c r="G119" s="9"/>
      <c r="H119" s="29">
        <v>1611.29</v>
      </c>
      <c r="I119" s="29">
        <v>2700</v>
      </c>
      <c r="J119" s="22">
        <v>0.59677407407407401</v>
      </c>
      <c r="K119" s="28"/>
      <c r="L119" s="28"/>
      <c r="M119" s="28"/>
      <c r="N119" s="28"/>
      <c r="O119" s="28"/>
      <c r="P119" s="28"/>
      <c r="Q119" s="28"/>
      <c r="R119" s="28"/>
      <c r="S119" s="28">
        <v>53.88</v>
      </c>
      <c r="T119" s="28"/>
      <c r="U119" s="28">
        <v>500</v>
      </c>
      <c r="V119" s="28"/>
      <c r="W119" s="28">
        <v>462.84</v>
      </c>
      <c r="X119" s="28"/>
      <c r="Y119" s="28">
        <v>1250</v>
      </c>
      <c r="Z119" s="28"/>
      <c r="AA119" s="28">
        <v>1094.57</v>
      </c>
      <c r="AB119" s="28"/>
      <c r="AC119" s="28">
        <v>950</v>
      </c>
      <c r="AD119" s="28"/>
      <c r="AE119" s="28"/>
      <c r="AF119" s="28"/>
      <c r="AG119" s="28"/>
      <c r="AH119" s="28"/>
      <c r="AI119" s="28">
        <v>0</v>
      </c>
      <c r="AJ119" s="28"/>
      <c r="AK119" s="28">
        <v>0</v>
      </c>
      <c r="AL119" s="28"/>
      <c r="AM119" s="29">
        <f t="shared" si="14"/>
        <v>1611.29</v>
      </c>
      <c r="AN119" s="28"/>
      <c r="AO119" s="29">
        <f t="shared" si="12"/>
        <v>2700</v>
      </c>
      <c r="AP119" s="22">
        <f t="shared" si="9"/>
        <v>0.59677407407407401</v>
      </c>
    </row>
    <row r="120" spans="1:42" ht="17.100000000000001" customHeight="1" outlineLevel="4" x14ac:dyDescent="0.25">
      <c r="A120" s="23"/>
      <c r="B120" s="23"/>
      <c r="C120" s="23"/>
      <c r="D120" s="23"/>
      <c r="E120" s="23"/>
      <c r="F120" s="23" t="s">
        <v>126</v>
      </c>
      <c r="G120" s="23"/>
      <c r="H120" s="26">
        <v>18157.59</v>
      </c>
      <c r="I120" s="26">
        <v>28000</v>
      </c>
      <c r="J120" s="24">
        <v>0.64848535714285716</v>
      </c>
      <c r="K120" s="25"/>
      <c r="L120" s="25"/>
      <c r="M120" s="25"/>
      <c r="N120" s="25"/>
      <c r="O120" s="25">
        <v>18157.59</v>
      </c>
      <c r="P120" s="25"/>
      <c r="Q120" s="25">
        <v>28000</v>
      </c>
      <c r="R120" s="25"/>
      <c r="S120" s="25">
        <v>0</v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>
        <v>0</v>
      </c>
      <c r="AJ120" s="25"/>
      <c r="AK120" s="25">
        <v>0</v>
      </c>
      <c r="AL120" s="25"/>
      <c r="AM120" s="26">
        <f t="shared" si="14"/>
        <v>18157.59</v>
      </c>
      <c r="AN120" s="25"/>
      <c r="AO120" s="26">
        <f t="shared" si="12"/>
        <v>28000</v>
      </c>
      <c r="AP120" s="24">
        <f t="shared" si="9"/>
        <v>0.64848535714285716</v>
      </c>
    </row>
    <row r="121" spans="1:42" ht="17.100000000000001" customHeight="1" outlineLevel="4" x14ac:dyDescent="0.25">
      <c r="A121" s="9"/>
      <c r="B121" s="9"/>
      <c r="C121" s="9"/>
      <c r="D121" s="9"/>
      <c r="E121" s="9"/>
      <c r="F121" s="9" t="s">
        <v>127</v>
      </c>
      <c r="G121" s="9"/>
      <c r="H121" s="29">
        <v>16626.88</v>
      </c>
      <c r="I121" s="29">
        <v>17000</v>
      </c>
      <c r="J121" s="22">
        <v>0.9780517647058824</v>
      </c>
      <c r="K121" s="28"/>
      <c r="L121" s="28"/>
      <c r="M121" s="28">
        <v>500</v>
      </c>
      <c r="N121" s="28"/>
      <c r="O121" s="28">
        <v>5501.9</v>
      </c>
      <c r="P121" s="28"/>
      <c r="Q121" s="28">
        <v>5000</v>
      </c>
      <c r="R121" s="28"/>
      <c r="S121" s="28">
        <v>121.16</v>
      </c>
      <c r="T121" s="28"/>
      <c r="U121" s="28">
        <v>500</v>
      </c>
      <c r="V121" s="28"/>
      <c r="W121" s="28"/>
      <c r="X121" s="28"/>
      <c r="Y121" s="28"/>
      <c r="Z121" s="28"/>
      <c r="AA121" s="28">
        <v>6528.09</v>
      </c>
      <c r="AB121" s="28"/>
      <c r="AC121" s="28">
        <v>5500</v>
      </c>
      <c r="AD121" s="28"/>
      <c r="AE121" s="28">
        <v>4475.7299999999996</v>
      </c>
      <c r="AF121" s="28"/>
      <c r="AG121" s="28">
        <v>5500</v>
      </c>
      <c r="AH121" s="28"/>
      <c r="AI121" s="28">
        <v>0</v>
      </c>
      <c r="AJ121" s="28"/>
      <c r="AK121" s="28">
        <v>0</v>
      </c>
      <c r="AL121" s="28"/>
      <c r="AM121" s="29">
        <f t="shared" si="14"/>
        <v>16626.88</v>
      </c>
      <c r="AN121" s="28"/>
      <c r="AO121" s="29">
        <f t="shared" si="12"/>
        <v>17000</v>
      </c>
      <c r="AP121" s="22">
        <f t="shared" si="9"/>
        <v>0.9780517647058824</v>
      </c>
    </row>
    <row r="122" spans="1:42" ht="17.100000000000001" customHeight="1" outlineLevel="4" x14ac:dyDescent="0.25">
      <c r="A122" s="23"/>
      <c r="B122" s="23"/>
      <c r="C122" s="23"/>
      <c r="D122" s="23"/>
      <c r="E122" s="23"/>
      <c r="F122" s="23" t="s">
        <v>128</v>
      </c>
      <c r="G122" s="23"/>
      <c r="H122" s="26">
        <v>22352.05</v>
      </c>
      <c r="I122" s="26">
        <v>26500</v>
      </c>
      <c r="J122" s="24">
        <v>0.84347358490566038</v>
      </c>
      <c r="K122" s="25"/>
      <c r="L122" s="25"/>
      <c r="M122" s="25"/>
      <c r="N122" s="25"/>
      <c r="O122" s="25">
        <v>6359.04</v>
      </c>
      <c r="P122" s="25"/>
      <c r="Q122" s="25">
        <v>7000</v>
      </c>
      <c r="R122" s="25"/>
      <c r="S122" s="25">
        <v>8077.76</v>
      </c>
      <c r="T122" s="25"/>
      <c r="U122" s="25">
        <v>10000</v>
      </c>
      <c r="V122" s="25"/>
      <c r="W122" s="25">
        <v>392.01</v>
      </c>
      <c r="X122" s="25"/>
      <c r="Y122" s="25">
        <v>500</v>
      </c>
      <c r="Z122" s="25"/>
      <c r="AA122" s="25">
        <v>3615.24</v>
      </c>
      <c r="AB122" s="25"/>
      <c r="AC122" s="25">
        <v>4500</v>
      </c>
      <c r="AD122" s="25"/>
      <c r="AE122" s="25">
        <v>3908</v>
      </c>
      <c r="AF122" s="25"/>
      <c r="AG122" s="25">
        <v>4500</v>
      </c>
      <c r="AH122" s="25"/>
      <c r="AI122" s="25">
        <v>0</v>
      </c>
      <c r="AJ122" s="25"/>
      <c r="AK122" s="25">
        <v>0</v>
      </c>
      <c r="AL122" s="25"/>
      <c r="AM122" s="26">
        <f t="shared" si="14"/>
        <v>22352.05</v>
      </c>
      <c r="AN122" s="25"/>
      <c r="AO122" s="26">
        <f t="shared" si="12"/>
        <v>26500</v>
      </c>
      <c r="AP122" s="24">
        <f t="shared" si="9"/>
        <v>0.84347358490566038</v>
      </c>
    </row>
    <row r="123" spans="1:42" ht="17.100000000000001" customHeight="1" outlineLevel="4" x14ac:dyDescent="0.25">
      <c r="A123" s="9"/>
      <c r="B123" s="9"/>
      <c r="C123" s="9"/>
      <c r="D123" s="9"/>
      <c r="E123" s="9"/>
      <c r="F123" s="9" t="s">
        <v>129</v>
      </c>
      <c r="G123" s="9"/>
      <c r="H123" s="29">
        <v>14129.69</v>
      </c>
      <c r="I123" s="29">
        <v>10200</v>
      </c>
      <c r="J123" s="22">
        <v>1.3852637254901961</v>
      </c>
      <c r="K123" s="28"/>
      <c r="L123" s="28"/>
      <c r="M123" s="28"/>
      <c r="N123" s="28"/>
      <c r="O123" s="28">
        <v>3260.32</v>
      </c>
      <c r="P123" s="28"/>
      <c r="Q123" s="28">
        <v>3000</v>
      </c>
      <c r="R123" s="28"/>
      <c r="S123" s="28">
        <v>4348.59</v>
      </c>
      <c r="T123" s="28"/>
      <c r="U123" s="28">
        <v>1700</v>
      </c>
      <c r="V123" s="28"/>
      <c r="W123" s="28"/>
      <c r="X123" s="28"/>
      <c r="Y123" s="28"/>
      <c r="Z123" s="28"/>
      <c r="AA123" s="28">
        <v>3260.39</v>
      </c>
      <c r="AB123" s="28"/>
      <c r="AC123" s="28">
        <v>2750</v>
      </c>
      <c r="AD123" s="28"/>
      <c r="AE123" s="28">
        <v>3260.39</v>
      </c>
      <c r="AF123" s="28"/>
      <c r="AG123" s="28">
        <v>2750</v>
      </c>
      <c r="AH123" s="28"/>
      <c r="AI123" s="28">
        <v>0</v>
      </c>
      <c r="AJ123" s="28"/>
      <c r="AK123" s="28">
        <v>0</v>
      </c>
      <c r="AL123" s="28"/>
      <c r="AM123" s="29">
        <f t="shared" si="14"/>
        <v>14129.69</v>
      </c>
      <c r="AN123" s="28"/>
      <c r="AO123" s="29">
        <f t="shared" si="12"/>
        <v>10200</v>
      </c>
      <c r="AP123" s="22">
        <f t="shared" si="9"/>
        <v>1.3852637254901961</v>
      </c>
    </row>
    <row r="124" spans="1:42" ht="17.100000000000001" customHeight="1" outlineLevel="4" x14ac:dyDescent="0.25">
      <c r="A124" s="23"/>
      <c r="B124" s="23"/>
      <c r="C124" s="23"/>
      <c r="D124" s="23"/>
      <c r="E124" s="23"/>
      <c r="F124" s="23" t="s">
        <v>130</v>
      </c>
      <c r="G124" s="23"/>
      <c r="H124" s="26">
        <v>2341.12</v>
      </c>
      <c r="I124" s="26">
        <v>1500</v>
      </c>
      <c r="J124" s="24">
        <v>1.5607466666666665</v>
      </c>
      <c r="K124" s="25"/>
      <c r="L124" s="25"/>
      <c r="M124" s="25"/>
      <c r="N124" s="25"/>
      <c r="O124" s="25">
        <v>2341.12</v>
      </c>
      <c r="P124" s="25"/>
      <c r="Q124" s="25">
        <v>1500</v>
      </c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>
        <v>0</v>
      </c>
      <c r="AJ124" s="25"/>
      <c r="AK124" s="25">
        <v>0</v>
      </c>
      <c r="AL124" s="25"/>
      <c r="AM124" s="26">
        <f t="shared" si="14"/>
        <v>2341.12</v>
      </c>
      <c r="AN124" s="25"/>
      <c r="AO124" s="26">
        <f t="shared" si="12"/>
        <v>1500</v>
      </c>
      <c r="AP124" s="24">
        <f t="shared" si="9"/>
        <v>1.5607466666666665</v>
      </c>
    </row>
    <row r="125" spans="1:42" ht="0.75" customHeight="1" outlineLevel="4" x14ac:dyDescent="0.25">
      <c r="A125" s="9"/>
      <c r="B125" s="9"/>
      <c r="C125" s="9"/>
      <c r="D125" s="9"/>
      <c r="E125" s="9"/>
      <c r="F125" s="9" t="s">
        <v>131</v>
      </c>
      <c r="G125" s="9"/>
      <c r="H125" s="29"/>
      <c r="I125" s="29"/>
      <c r="J125" s="22" t="e">
        <v>#DIV/0!</v>
      </c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>
        <v>0</v>
      </c>
      <c r="AJ125" s="28"/>
      <c r="AK125" s="28">
        <v>0</v>
      </c>
      <c r="AL125" s="28"/>
      <c r="AM125" s="29"/>
      <c r="AN125" s="28"/>
      <c r="AO125" s="29"/>
      <c r="AP125" s="22" t="e">
        <f t="shared" si="9"/>
        <v>#DIV/0!</v>
      </c>
    </row>
    <row r="126" spans="1:42" ht="17.100000000000001" customHeight="1" outlineLevel="4" x14ac:dyDescent="0.25">
      <c r="A126" s="23"/>
      <c r="B126" s="23"/>
      <c r="C126" s="23"/>
      <c r="D126" s="23"/>
      <c r="E126" s="23"/>
      <c r="F126" s="23" t="s">
        <v>132</v>
      </c>
      <c r="G126" s="23"/>
      <c r="H126" s="26">
        <v>49337.51</v>
      </c>
      <c r="I126" s="26">
        <v>50000</v>
      </c>
      <c r="J126" s="24">
        <v>0.98675020000000002</v>
      </c>
      <c r="K126" s="25"/>
      <c r="L126" s="25"/>
      <c r="M126" s="25"/>
      <c r="N126" s="25"/>
      <c r="O126" s="25">
        <v>49337.51</v>
      </c>
      <c r="P126" s="25"/>
      <c r="Q126" s="25">
        <v>50000</v>
      </c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>
        <v>0</v>
      </c>
      <c r="AJ126" s="25"/>
      <c r="AK126" s="25">
        <v>0</v>
      </c>
      <c r="AL126" s="25"/>
      <c r="AM126" s="26">
        <f>ROUND(K126+O126+S126+W126+AA126+AE126+AI126,5)</f>
        <v>49337.51</v>
      </c>
      <c r="AN126" s="25"/>
      <c r="AO126" s="26">
        <f>ROUND(M126+Q126+U126+Y126+AC126+AG126+AK126,5)</f>
        <v>50000</v>
      </c>
      <c r="AP126" s="24">
        <f t="shared" si="9"/>
        <v>0.98675020000000002</v>
      </c>
    </row>
    <row r="127" spans="1:42" ht="16.5" hidden="1" customHeight="1" outlineLevel="4" x14ac:dyDescent="0.25">
      <c r="A127" s="9"/>
      <c r="B127" s="9"/>
      <c r="C127" s="9"/>
      <c r="D127" s="9"/>
      <c r="E127" s="9"/>
      <c r="F127" s="9" t="s">
        <v>133</v>
      </c>
      <c r="G127" s="9"/>
      <c r="H127" s="29"/>
      <c r="I127" s="29"/>
      <c r="J127" s="22" t="e">
        <v>#DIV/0!</v>
      </c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>
        <v>0</v>
      </c>
      <c r="AJ127" s="28"/>
      <c r="AK127" s="28">
        <v>0</v>
      </c>
      <c r="AL127" s="28"/>
      <c r="AM127" s="29"/>
      <c r="AN127" s="28"/>
      <c r="AO127" s="29"/>
      <c r="AP127" s="22" t="e">
        <f t="shared" si="9"/>
        <v>#DIV/0!</v>
      </c>
    </row>
    <row r="128" spans="1:42" ht="17.100000000000001" customHeight="1" outlineLevel="4" x14ac:dyDescent="0.25">
      <c r="A128" s="23"/>
      <c r="B128" s="23"/>
      <c r="C128" s="23"/>
      <c r="D128" s="23"/>
      <c r="E128" s="23"/>
      <c r="F128" s="23" t="s">
        <v>134</v>
      </c>
      <c r="G128" s="23"/>
      <c r="H128" s="26">
        <v>9763.56</v>
      </c>
      <c r="I128" s="26">
        <v>10000</v>
      </c>
      <c r="J128" s="24">
        <v>0.976356</v>
      </c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>
        <v>9763.56</v>
      </c>
      <c r="AF128" s="25"/>
      <c r="AG128" s="25">
        <v>10000</v>
      </c>
      <c r="AH128" s="25"/>
      <c r="AI128" s="25">
        <v>0</v>
      </c>
      <c r="AJ128" s="25"/>
      <c r="AK128" s="25">
        <v>0</v>
      </c>
      <c r="AL128" s="25"/>
      <c r="AM128" s="26">
        <f t="shared" ref="AM128:AM148" si="15">ROUND(K128+O128+S128+W128+AA128+AE128+AI128,5)</f>
        <v>9763.56</v>
      </c>
      <c r="AN128" s="25"/>
      <c r="AO128" s="26">
        <f t="shared" ref="AO128:AO148" si="16">ROUND(M128+Q128+U128+Y128+AC128+AG128+AK128,5)</f>
        <v>10000</v>
      </c>
      <c r="AP128" s="24">
        <f t="shared" si="9"/>
        <v>0.976356</v>
      </c>
    </row>
    <row r="129" spans="1:42" ht="17.100000000000001" customHeight="1" outlineLevel="4" x14ac:dyDescent="0.25">
      <c r="A129" s="9"/>
      <c r="B129" s="9"/>
      <c r="C129" s="9"/>
      <c r="D129" s="9"/>
      <c r="E129" s="9"/>
      <c r="F129" s="9" t="s">
        <v>135</v>
      </c>
      <c r="G129" s="9"/>
      <c r="H129" s="29">
        <v>16378.87</v>
      </c>
      <c r="I129" s="29">
        <v>20000</v>
      </c>
      <c r="J129" s="22">
        <v>0.81894350000000005</v>
      </c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>
        <v>16378.87</v>
      </c>
      <c r="AF129" s="28"/>
      <c r="AG129" s="28">
        <v>20000</v>
      </c>
      <c r="AH129" s="28"/>
      <c r="AI129" s="28">
        <v>0</v>
      </c>
      <c r="AJ129" s="28"/>
      <c r="AK129" s="28">
        <v>0</v>
      </c>
      <c r="AL129" s="28"/>
      <c r="AM129" s="29">
        <f t="shared" si="15"/>
        <v>16378.87</v>
      </c>
      <c r="AN129" s="28"/>
      <c r="AO129" s="29">
        <f t="shared" si="16"/>
        <v>20000</v>
      </c>
      <c r="AP129" s="22">
        <f t="shared" si="9"/>
        <v>0.81894350000000005</v>
      </c>
    </row>
    <row r="130" spans="1:42" ht="17.100000000000001" customHeight="1" outlineLevel="4" x14ac:dyDescent="0.25">
      <c r="A130" s="23"/>
      <c r="B130" s="23"/>
      <c r="C130" s="23"/>
      <c r="D130" s="23"/>
      <c r="E130" s="23"/>
      <c r="F130" s="23" t="s">
        <v>136</v>
      </c>
      <c r="G130" s="23"/>
      <c r="H130" s="26">
        <v>2840.28</v>
      </c>
      <c r="I130" s="26">
        <v>8600</v>
      </c>
      <c r="J130" s="24">
        <v>0.33026511627906979</v>
      </c>
      <c r="K130" s="25"/>
      <c r="L130" s="25"/>
      <c r="M130" s="25">
        <v>1300</v>
      </c>
      <c r="N130" s="25"/>
      <c r="O130" s="25"/>
      <c r="P130" s="25"/>
      <c r="Q130" s="25">
        <v>1300</v>
      </c>
      <c r="R130" s="25"/>
      <c r="S130" s="25"/>
      <c r="T130" s="25"/>
      <c r="U130" s="25"/>
      <c r="V130" s="25"/>
      <c r="W130" s="25"/>
      <c r="X130" s="25"/>
      <c r="Y130" s="25"/>
      <c r="Z130" s="25"/>
      <c r="AA130" s="25">
        <v>1420.14</v>
      </c>
      <c r="AB130" s="25"/>
      <c r="AC130" s="25">
        <v>3000</v>
      </c>
      <c r="AD130" s="25"/>
      <c r="AE130" s="25">
        <v>1420.14</v>
      </c>
      <c r="AF130" s="25"/>
      <c r="AG130" s="25">
        <v>3000</v>
      </c>
      <c r="AH130" s="25"/>
      <c r="AI130" s="25">
        <v>0</v>
      </c>
      <c r="AJ130" s="25"/>
      <c r="AK130" s="25">
        <v>0</v>
      </c>
      <c r="AL130" s="25"/>
      <c r="AM130" s="26">
        <f t="shared" si="15"/>
        <v>2840.28</v>
      </c>
      <c r="AN130" s="25"/>
      <c r="AO130" s="26">
        <f t="shared" si="16"/>
        <v>8600</v>
      </c>
      <c r="AP130" s="24">
        <f t="shared" si="9"/>
        <v>0.33026511627906979</v>
      </c>
    </row>
    <row r="131" spans="1:42" ht="17.100000000000001" customHeight="1" outlineLevel="4" x14ac:dyDescent="0.25">
      <c r="A131" s="9"/>
      <c r="B131" s="9"/>
      <c r="C131" s="9"/>
      <c r="D131" s="9"/>
      <c r="E131" s="9"/>
      <c r="F131" s="9" t="s">
        <v>137</v>
      </c>
      <c r="G131" s="9"/>
      <c r="H131" s="29">
        <v>7892.03</v>
      </c>
      <c r="I131" s="29">
        <v>6500</v>
      </c>
      <c r="J131" s="22">
        <v>1.2141584615384615</v>
      </c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>
        <v>7892.03</v>
      </c>
      <c r="AF131" s="28"/>
      <c r="AG131" s="28">
        <v>6500</v>
      </c>
      <c r="AH131" s="28"/>
      <c r="AI131" s="28">
        <v>0</v>
      </c>
      <c r="AJ131" s="28"/>
      <c r="AK131" s="28">
        <v>0</v>
      </c>
      <c r="AL131" s="28"/>
      <c r="AM131" s="29">
        <f t="shared" si="15"/>
        <v>7892.03</v>
      </c>
      <c r="AN131" s="28"/>
      <c r="AO131" s="29">
        <f t="shared" si="16"/>
        <v>6500</v>
      </c>
      <c r="AP131" s="22">
        <f t="shared" si="9"/>
        <v>1.2141584615384615</v>
      </c>
    </row>
    <row r="132" spans="1:42" ht="17.100000000000001" customHeight="1" outlineLevel="4" x14ac:dyDescent="0.25">
      <c r="A132" s="23"/>
      <c r="B132" s="23"/>
      <c r="C132" s="23"/>
      <c r="D132" s="23"/>
      <c r="E132" s="23"/>
      <c r="F132" s="23" t="s">
        <v>138</v>
      </c>
      <c r="G132" s="23"/>
      <c r="H132" s="26">
        <v>22607.41</v>
      </c>
      <c r="I132" s="26">
        <v>18000</v>
      </c>
      <c r="J132" s="24">
        <v>1.2559672222222222</v>
      </c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>
        <v>22607.41</v>
      </c>
      <c r="AB132" s="25"/>
      <c r="AC132" s="25">
        <v>18000</v>
      </c>
      <c r="AD132" s="25"/>
      <c r="AE132" s="25"/>
      <c r="AF132" s="25"/>
      <c r="AG132" s="25"/>
      <c r="AH132" s="25"/>
      <c r="AI132" s="25">
        <v>0</v>
      </c>
      <c r="AJ132" s="25"/>
      <c r="AK132" s="25">
        <v>0</v>
      </c>
      <c r="AL132" s="25"/>
      <c r="AM132" s="26">
        <f t="shared" si="15"/>
        <v>22607.41</v>
      </c>
      <c r="AN132" s="25"/>
      <c r="AO132" s="26">
        <f t="shared" si="16"/>
        <v>18000</v>
      </c>
      <c r="AP132" s="24">
        <f t="shared" si="9"/>
        <v>1.2559672222222222</v>
      </c>
    </row>
    <row r="133" spans="1:42" ht="17.100000000000001" customHeight="1" outlineLevel="4" x14ac:dyDescent="0.25">
      <c r="A133" s="9"/>
      <c r="B133" s="9"/>
      <c r="C133" s="9"/>
      <c r="D133" s="9"/>
      <c r="E133" s="9"/>
      <c r="F133" s="9" t="s">
        <v>139</v>
      </c>
      <c r="G133" s="9"/>
      <c r="H133" s="29">
        <v>7550.85</v>
      </c>
      <c r="I133" s="29">
        <v>4000</v>
      </c>
      <c r="J133" s="22">
        <v>1.8877125000000001</v>
      </c>
      <c r="K133" s="28"/>
      <c r="L133" s="28"/>
      <c r="M133" s="28"/>
      <c r="N133" s="28"/>
      <c r="O133" s="28">
        <v>7550.85</v>
      </c>
      <c r="P133" s="28"/>
      <c r="Q133" s="28">
        <v>4000</v>
      </c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>
        <v>0</v>
      </c>
      <c r="AJ133" s="28"/>
      <c r="AK133" s="28">
        <v>0</v>
      </c>
      <c r="AL133" s="28"/>
      <c r="AM133" s="29">
        <f t="shared" si="15"/>
        <v>7550.85</v>
      </c>
      <c r="AN133" s="28"/>
      <c r="AO133" s="29">
        <f t="shared" si="16"/>
        <v>4000</v>
      </c>
      <c r="AP133" s="22">
        <f t="shared" si="9"/>
        <v>1.8877125000000001</v>
      </c>
    </row>
    <row r="134" spans="1:42" ht="17.100000000000001" customHeight="1" outlineLevel="4" x14ac:dyDescent="0.25">
      <c r="A134" s="23"/>
      <c r="B134" s="23"/>
      <c r="C134" s="23"/>
      <c r="D134" s="23"/>
      <c r="E134" s="23"/>
      <c r="F134" s="23" t="s">
        <v>140</v>
      </c>
      <c r="G134" s="23"/>
      <c r="H134" s="26">
        <v>58253.25</v>
      </c>
      <c r="I134" s="26">
        <v>60000</v>
      </c>
      <c r="J134" s="24">
        <v>0.97088750000000001</v>
      </c>
      <c r="K134" s="25"/>
      <c r="L134" s="25"/>
      <c r="M134" s="25"/>
      <c r="N134" s="25"/>
      <c r="O134" s="25">
        <v>58253.25</v>
      </c>
      <c r="P134" s="25"/>
      <c r="Q134" s="25">
        <v>60000</v>
      </c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>
        <v>0</v>
      </c>
      <c r="AJ134" s="25"/>
      <c r="AK134" s="25">
        <v>0</v>
      </c>
      <c r="AL134" s="25"/>
      <c r="AM134" s="26">
        <f t="shared" si="15"/>
        <v>58253.25</v>
      </c>
      <c r="AN134" s="25"/>
      <c r="AO134" s="26">
        <f t="shared" si="16"/>
        <v>60000</v>
      </c>
      <c r="AP134" s="24">
        <f t="shared" si="9"/>
        <v>0.97088750000000001</v>
      </c>
    </row>
    <row r="135" spans="1:42" ht="17.100000000000001" customHeight="1" outlineLevel="4" x14ac:dyDescent="0.25">
      <c r="A135" s="9"/>
      <c r="B135" s="9"/>
      <c r="C135" s="9"/>
      <c r="D135" s="9"/>
      <c r="E135" s="9"/>
      <c r="F135" s="9" t="s">
        <v>141</v>
      </c>
      <c r="G135" s="9"/>
      <c r="H135" s="29">
        <v>5921.23</v>
      </c>
      <c r="I135" s="29">
        <v>5000</v>
      </c>
      <c r="J135" s="22">
        <v>1.1842459999999999</v>
      </c>
      <c r="K135" s="28"/>
      <c r="L135" s="28"/>
      <c r="M135" s="28"/>
      <c r="N135" s="28"/>
      <c r="O135" s="28">
        <v>4506.2299999999996</v>
      </c>
      <c r="P135" s="28"/>
      <c r="Q135" s="28">
        <v>5000</v>
      </c>
      <c r="R135" s="28"/>
      <c r="S135" s="28"/>
      <c r="T135" s="28"/>
      <c r="U135" s="28"/>
      <c r="V135" s="28"/>
      <c r="W135" s="28"/>
      <c r="X135" s="28"/>
      <c r="Y135" s="28"/>
      <c r="Z135" s="28"/>
      <c r="AA135" s="28">
        <v>1415</v>
      </c>
      <c r="AB135" s="28"/>
      <c r="AC135" s="28"/>
      <c r="AD135" s="28"/>
      <c r="AE135" s="28"/>
      <c r="AF135" s="28"/>
      <c r="AG135" s="28"/>
      <c r="AH135" s="28"/>
      <c r="AI135" s="28">
        <v>0</v>
      </c>
      <c r="AJ135" s="28"/>
      <c r="AK135" s="28">
        <v>0</v>
      </c>
      <c r="AL135" s="28"/>
      <c r="AM135" s="29">
        <f t="shared" si="15"/>
        <v>5921.23</v>
      </c>
      <c r="AN135" s="28"/>
      <c r="AO135" s="29">
        <f t="shared" si="16"/>
        <v>5000</v>
      </c>
      <c r="AP135" s="22">
        <f t="shared" si="9"/>
        <v>1.1842459999999999</v>
      </c>
    </row>
    <row r="136" spans="1:42" ht="17.100000000000001" customHeight="1" outlineLevel="4" x14ac:dyDescent="0.25">
      <c r="A136" s="23"/>
      <c r="B136" s="23"/>
      <c r="C136" s="23"/>
      <c r="D136" s="23"/>
      <c r="E136" s="23"/>
      <c r="F136" s="23" t="s">
        <v>142</v>
      </c>
      <c r="G136" s="23"/>
      <c r="H136" s="26">
        <v>3876.93</v>
      </c>
      <c r="I136" s="26">
        <v>10000</v>
      </c>
      <c r="J136" s="24">
        <v>0.38769300000000001</v>
      </c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>
        <v>3876.93</v>
      </c>
      <c r="AF136" s="25"/>
      <c r="AG136" s="25">
        <v>10000</v>
      </c>
      <c r="AH136" s="25"/>
      <c r="AI136" s="25">
        <v>0</v>
      </c>
      <c r="AJ136" s="25"/>
      <c r="AK136" s="25">
        <v>0</v>
      </c>
      <c r="AL136" s="25"/>
      <c r="AM136" s="26">
        <f t="shared" si="15"/>
        <v>3876.93</v>
      </c>
      <c r="AN136" s="25"/>
      <c r="AO136" s="26">
        <f t="shared" si="16"/>
        <v>10000</v>
      </c>
      <c r="AP136" s="24">
        <f t="shared" ref="AP136:AP175" si="17">IF(AO136&lt;0,"0",AM136/AO136)</f>
        <v>0.38769300000000001</v>
      </c>
    </row>
    <row r="137" spans="1:42" ht="17.100000000000001" customHeight="1" outlineLevel="4" x14ac:dyDescent="0.25">
      <c r="A137" s="9"/>
      <c r="B137" s="9"/>
      <c r="C137" s="9"/>
      <c r="D137" s="9"/>
      <c r="E137" s="9"/>
      <c r="F137" s="9" t="s">
        <v>143</v>
      </c>
      <c r="G137" s="9"/>
      <c r="H137" s="29">
        <v>6065.42</v>
      </c>
      <c r="I137" s="29">
        <v>5000</v>
      </c>
      <c r="J137" s="22">
        <v>1.2130840000000001</v>
      </c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>
        <v>6065.42</v>
      </c>
      <c r="AB137" s="28"/>
      <c r="AC137" s="28">
        <v>5000</v>
      </c>
      <c r="AD137" s="28"/>
      <c r="AE137" s="28"/>
      <c r="AF137" s="28"/>
      <c r="AG137" s="28"/>
      <c r="AH137" s="28"/>
      <c r="AI137" s="28">
        <v>0</v>
      </c>
      <c r="AJ137" s="28"/>
      <c r="AK137" s="28">
        <v>0</v>
      </c>
      <c r="AL137" s="28"/>
      <c r="AM137" s="29">
        <f t="shared" si="15"/>
        <v>6065.42</v>
      </c>
      <c r="AN137" s="28"/>
      <c r="AO137" s="29">
        <f t="shared" si="16"/>
        <v>5000</v>
      </c>
      <c r="AP137" s="22">
        <f t="shared" si="17"/>
        <v>1.2130840000000001</v>
      </c>
    </row>
    <row r="138" spans="1:42" ht="17.100000000000001" customHeight="1" outlineLevel="4" x14ac:dyDescent="0.25">
      <c r="A138" s="23"/>
      <c r="B138" s="23"/>
      <c r="C138" s="23"/>
      <c r="D138" s="23"/>
      <c r="E138" s="23"/>
      <c r="F138" s="23" t="s">
        <v>144</v>
      </c>
      <c r="G138" s="23"/>
      <c r="H138" s="26">
        <v>445.89</v>
      </c>
      <c r="I138" s="26">
        <v>2500</v>
      </c>
      <c r="J138" s="24">
        <v>0.17835599999999999</v>
      </c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>
        <v>445.89</v>
      </c>
      <c r="X138" s="25"/>
      <c r="Y138" s="25">
        <v>2500</v>
      </c>
      <c r="Z138" s="25"/>
      <c r="AA138" s="25"/>
      <c r="AB138" s="25"/>
      <c r="AC138" s="25"/>
      <c r="AD138" s="25"/>
      <c r="AE138" s="25"/>
      <c r="AF138" s="25"/>
      <c r="AG138" s="25"/>
      <c r="AH138" s="25"/>
      <c r="AI138" s="25">
        <v>0</v>
      </c>
      <c r="AJ138" s="25"/>
      <c r="AK138" s="25">
        <v>0</v>
      </c>
      <c r="AL138" s="25"/>
      <c r="AM138" s="26">
        <f t="shared" si="15"/>
        <v>445.89</v>
      </c>
      <c r="AN138" s="25"/>
      <c r="AO138" s="26">
        <f t="shared" si="16"/>
        <v>2500</v>
      </c>
      <c r="AP138" s="24">
        <f t="shared" si="17"/>
        <v>0.17835599999999999</v>
      </c>
    </row>
    <row r="139" spans="1:42" ht="17.100000000000001" customHeight="1" outlineLevel="4" x14ac:dyDescent="0.25">
      <c r="A139" s="9"/>
      <c r="B139" s="9"/>
      <c r="C139" s="9"/>
      <c r="D139" s="9"/>
      <c r="E139" s="9"/>
      <c r="F139" s="9" t="s">
        <v>145</v>
      </c>
      <c r="G139" s="9"/>
      <c r="H139" s="29">
        <v>27557.75</v>
      </c>
      <c r="I139" s="29">
        <v>33000</v>
      </c>
      <c r="J139" s="22">
        <v>0.83508333333333329</v>
      </c>
      <c r="K139" s="28">
        <v>2172.62</v>
      </c>
      <c r="L139" s="28"/>
      <c r="M139" s="28">
        <v>4000</v>
      </c>
      <c r="N139" s="28"/>
      <c r="O139" s="28">
        <v>436.75</v>
      </c>
      <c r="P139" s="28"/>
      <c r="Q139" s="28">
        <v>1500</v>
      </c>
      <c r="R139" s="28"/>
      <c r="S139" s="28">
        <v>8096.53</v>
      </c>
      <c r="T139" s="28"/>
      <c r="U139" s="28">
        <v>10000</v>
      </c>
      <c r="V139" s="28"/>
      <c r="W139" s="28">
        <v>8255.7099999999991</v>
      </c>
      <c r="X139" s="28"/>
      <c r="Y139" s="28">
        <v>9000</v>
      </c>
      <c r="Z139" s="28"/>
      <c r="AA139" s="28">
        <v>460.36</v>
      </c>
      <c r="AB139" s="28"/>
      <c r="AC139" s="28">
        <v>4500</v>
      </c>
      <c r="AD139" s="28"/>
      <c r="AE139" s="28">
        <v>8135.78</v>
      </c>
      <c r="AF139" s="28"/>
      <c r="AG139" s="28">
        <v>4000</v>
      </c>
      <c r="AH139" s="28"/>
      <c r="AI139" s="28">
        <v>0</v>
      </c>
      <c r="AJ139" s="28"/>
      <c r="AK139" s="28">
        <v>0</v>
      </c>
      <c r="AL139" s="28"/>
      <c r="AM139" s="29">
        <f t="shared" si="15"/>
        <v>27557.75</v>
      </c>
      <c r="AN139" s="28"/>
      <c r="AO139" s="29">
        <f t="shared" si="16"/>
        <v>33000</v>
      </c>
      <c r="AP139" s="22">
        <f t="shared" si="17"/>
        <v>0.83508333333333329</v>
      </c>
    </row>
    <row r="140" spans="1:42" ht="17.100000000000001" customHeight="1" outlineLevel="4" x14ac:dyDescent="0.25">
      <c r="A140" s="23"/>
      <c r="B140" s="23"/>
      <c r="C140" s="23"/>
      <c r="D140" s="23"/>
      <c r="E140" s="23"/>
      <c r="F140" s="23" t="s">
        <v>146</v>
      </c>
      <c r="G140" s="23"/>
      <c r="H140" s="26">
        <v>17843.689999999999</v>
      </c>
      <c r="I140" s="26">
        <v>12000</v>
      </c>
      <c r="J140" s="24">
        <v>1.4869741666666665</v>
      </c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>
        <v>17843.689999999999</v>
      </c>
      <c r="AB140" s="25"/>
      <c r="AC140" s="25">
        <v>12000</v>
      </c>
      <c r="AD140" s="25"/>
      <c r="AE140" s="25"/>
      <c r="AF140" s="25"/>
      <c r="AG140" s="25"/>
      <c r="AH140" s="25"/>
      <c r="AI140" s="25">
        <v>0</v>
      </c>
      <c r="AJ140" s="25"/>
      <c r="AK140" s="25">
        <v>0</v>
      </c>
      <c r="AL140" s="25"/>
      <c r="AM140" s="26">
        <f t="shared" si="15"/>
        <v>17843.689999999999</v>
      </c>
      <c r="AN140" s="25"/>
      <c r="AO140" s="26">
        <f t="shared" si="16"/>
        <v>12000</v>
      </c>
      <c r="AP140" s="24">
        <f t="shared" si="17"/>
        <v>1.4869741666666665</v>
      </c>
    </row>
    <row r="141" spans="1:42" ht="17.100000000000001" customHeight="1" outlineLevel="4" x14ac:dyDescent="0.25">
      <c r="A141" s="9"/>
      <c r="B141" s="9"/>
      <c r="C141" s="9"/>
      <c r="D141" s="9"/>
      <c r="E141" s="9"/>
      <c r="F141" s="9" t="s">
        <v>147</v>
      </c>
      <c r="G141" s="9"/>
      <c r="H141" s="29">
        <v>8133.6</v>
      </c>
      <c r="I141" s="29">
        <v>4000</v>
      </c>
      <c r="J141" s="22">
        <v>2.0333999999999999</v>
      </c>
      <c r="K141" s="28"/>
      <c r="L141" s="28"/>
      <c r="M141" s="28"/>
      <c r="N141" s="28"/>
      <c r="O141" s="28"/>
      <c r="P141" s="28"/>
      <c r="Q141" s="28"/>
      <c r="R141" s="28"/>
      <c r="S141" s="28">
        <v>567.46</v>
      </c>
      <c r="T141" s="28"/>
      <c r="U141" s="28">
        <v>1000</v>
      </c>
      <c r="V141" s="28"/>
      <c r="W141" s="28"/>
      <c r="X141" s="28"/>
      <c r="Y141" s="28"/>
      <c r="Z141" s="28"/>
      <c r="AA141" s="28">
        <v>4392.49</v>
      </c>
      <c r="AB141" s="28"/>
      <c r="AC141" s="28">
        <v>2000</v>
      </c>
      <c r="AD141" s="28"/>
      <c r="AE141" s="28">
        <v>3173.65</v>
      </c>
      <c r="AF141" s="28"/>
      <c r="AG141" s="28">
        <v>1000</v>
      </c>
      <c r="AH141" s="28"/>
      <c r="AI141" s="28">
        <v>0</v>
      </c>
      <c r="AJ141" s="28"/>
      <c r="AK141" s="28">
        <v>0</v>
      </c>
      <c r="AL141" s="28"/>
      <c r="AM141" s="29">
        <f t="shared" si="15"/>
        <v>8133.6</v>
      </c>
      <c r="AN141" s="28"/>
      <c r="AO141" s="29">
        <f t="shared" si="16"/>
        <v>4000</v>
      </c>
      <c r="AP141" s="22">
        <f t="shared" si="17"/>
        <v>2.0333999999999999</v>
      </c>
    </row>
    <row r="142" spans="1:42" ht="17.100000000000001" customHeight="1" outlineLevel="4" x14ac:dyDescent="0.25">
      <c r="A142" s="23"/>
      <c r="B142" s="23"/>
      <c r="C142" s="23"/>
      <c r="D142" s="23"/>
      <c r="E142" s="23"/>
      <c r="F142" s="23" t="s">
        <v>148</v>
      </c>
      <c r="G142" s="23"/>
      <c r="H142" s="26">
        <v>3974.99</v>
      </c>
      <c r="I142" s="26">
        <v>5000</v>
      </c>
      <c r="J142" s="24">
        <v>0.79499799999999998</v>
      </c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>
        <v>3974.99</v>
      </c>
      <c r="X142" s="25"/>
      <c r="Y142" s="25">
        <v>5000</v>
      </c>
      <c r="Z142" s="25"/>
      <c r="AA142" s="25"/>
      <c r="AB142" s="25"/>
      <c r="AC142" s="25"/>
      <c r="AD142" s="25"/>
      <c r="AE142" s="25"/>
      <c r="AF142" s="25"/>
      <c r="AG142" s="25"/>
      <c r="AH142" s="25"/>
      <c r="AI142" s="25">
        <v>0</v>
      </c>
      <c r="AJ142" s="25"/>
      <c r="AK142" s="25">
        <v>0</v>
      </c>
      <c r="AL142" s="25"/>
      <c r="AM142" s="26">
        <f t="shared" si="15"/>
        <v>3974.99</v>
      </c>
      <c r="AN142" s="25"/>
      <c r="AO142" s="26">
        <f t="shared" si="16"/>
        <v>5000</v>
      </c>
      <c r="AP142" s="24">
        <f t="shared" si="17"/>
        <v>0.79499799999999998</v>
      </c>
    </row>
    <row r="143" spans="1:42" ht="17.100000000000001" customHeight="1" outlineLevel="4" x14ac:dyDescent="0.25">
      <c r="A143" s="9"/>
      <c r="B143" s="9"/>
      <c r="C143" s="9"/>
      <c r="D143" s="9"/>
      <c r="E143" s="9"/>
      <c r="F143" s="9" t="s">
        <v>149</v>
      </c>
      <c r="G143" s="9"/>
      <c r="H143" s="29">
        <v>726.79</v>
      </c>
      <c r="I143" s="29">
        <v>1500</v>
      </c>
      <c r="J143" s="22">
        <v>0.48452666666666666</v>
      </c>
      <c r="K143" s="28"/>
      <c r="L143" s="28"/>
      <c r="M143" s="28"/>
      <c r="N143" s="28"/>
      <c r="O143" s="28">
        <v>94.16</v>
      </c>
      <c r="P143" s="28"/>
      <c r="Q143" s="28">
        <v>500</v>
      </c>
      <c r="R143" s="28"/>
      <c r="S143" s="28">
        <v>632.63</v>
      </c>
      <c r="T143" s="28"/>
      <c r="U143" s="28">
        <v>1000</v>
      </c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>
        <v>0</v>
      </c>
      <c r="AJ143" s="28"/>
      <c r="AK143" s="28">
        <v>0</v>
      </c>
      <c r="AL143" s="28"/>
      <c r="AM143" s="29">
        <f t="shared" si="15"/>
        <v>726.79</v>
      </c>
      <c r="AN143" s="28"/>
      <c r="AO143" s="29">
        <f t="shared" si="16"/>
        <v>1500</v>
      </c>
      <c r="AP143" s="22">
        <f t="shared" si="17"/>
        <v>0.48452666666666666</v>
      </c>
    </row>
    <row r="144" spans="1:42" ht="17.100000000000001" customHeight="1" outlineLevel="4" x14ac:dyDescent="0.25">
      <c r="A144" s="23"/>
      <c r="B144" s="23"/>
      <c r="C144" s="23"/>
      <c r="D144" s="23"/>
      <c r="E144" s="23"/>
      <c r="F144" s="23" t="s">
        <v>150</v>
      </c>
      <c r="G144" s="23"/>
      <c r="H144" s="26">
        <v>10252.33</v>
      </c>
      <c r="I144" s="26">
        <v>12000</v>
      </c>
      <c r="J144" s="24">
        <v>0.85436083333333335</v>
      </c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>
        <v>10252.33</v>
      </c>
      <c r="X144" s="25"/>
      <c r="Y144" s="25">
        <v>12000</v>
      </c>
      <c r="Z144" s="25"/>
      <c r="AA144" s="25"/>
      <c r="AB144" s="25"/>
      <c r="AC144" s="25"/>
      <c r="AD144" s="25"/>
      <c r="AE144" s="25"/>
      <c r="AF144" s="25"/>
      <c r="AG144" s="25"/>
      <c r="AH144" s="25"/>
      <c r="AI144" s="25">
        <v>0</v>
      </c>
      <c r="AJ144" s="25"/>
      <c r="AK144" s="25">
        <v>0</v>
      </c>
      <c r="AL144" s="25"/>
      <c r="AM144" s="26">
        <f t="shared" si="15"/>
        <v>10252.33</v>
      </c>
      <c r="AN144" s="25"/>
      <c r="AO144" s="26">
        <f t="shared" si="16"/>
        <v>12000</v>
      </c>
      <c r="AP144" s="24">
        <f t="shared" si="17"/>
        <v>0.85436083333333335</v>
      </c>
    </row>
    <row r="145" spans="1:42" ht="17.100000000000001" customHeight="1" outlineLevel="4" x14ac:dyDescent="0.25">
      <c r="A145" s="9"/>
      <c r="B145" s="9"/>
      <c r="C145" s="9"/>
      <c r="D145" s="9"/>
      <c r="E145" s="9"/>
      <c r="F145" s="9" t="s">
        <v>151</v>
      </c>
      <c r="G145" s="9"/>
      <c r="H145" s="29">
        <v>10133.09</v>
      </c>
      <c r="I145" s="29">
        <v>9000</v>
      </c>
      <c r="J145" s="22">
        <v>1.125898888888889</v>
      </c>
      <c r="K145" s="28"/>
      <c r="L145" s="28"/>
      <c r="M145" s="28"/>
      <c r="N145" s="28"/>
      <c r="O145" s="28">
        <v>2704.19</v>
      </c>
      <c r="P145" s="28"/>
      <c r="Q145" s="28">
        <v>3000</v>
      </c>
      <c r="R145" s="28"/>
      <c r="S145" s="28"/>
      <c r="T145" s="28"/>
      <c r="U145" s="28"/>
      <c r="V145" s="28"/>
      <c r="W145" s="28"/>
      <c r="X145" s="28"/>
      <c r="Y145" s="28"/>
      <c r="Z145" s="28"/>
      <c r="AA145" s="28">
        <v>1142.68</v>
      </c>
      <c r="AB145" s="28"/>
      <c r="AC145" s="28">
        <v>3000</v>
      </c>
      <c r="AD145" s="28"/>
      <c r="AE145" s="28">
        <v>6286.22</v>
      </c>
      <c r="AF145" s="28"/>
      <c r="AG145" s="28">
        <v>3000</v>
      </c>
      <c r="AH145" s="28"/>
      <c r="AI145" s="28">
        <v>0</v>
      </c>
      <c r="AJ145" s="28"/>
      <c r="AK145" s="28">
        <v>0</v>
      </c>
      <c r="AL145" s="28"/>
      <c r="AM145" s="29">
        <f t="shared" si="15"/>
        <v>10133.09</v>
      </c>
      <c r="AN145" s="28"/>
      <c r="AO145" s="29">
        <f t="shared" si="16"/>
        <v>9000</v>
      </c>
      <c r="AP145" s="22">
        <f t="shared" si="17"/>
        <v>1.125898888888889</v>
      </c>
    </row>
    <row r="146" spans="1:42" ht="17.100000000000001" customHeight="1" outlineLevel="3" x14ac:dyDescent="0.25">
      <c r="A146" s="23"/>
      <c r="B146" s="23"/>
      <c r="C146" s="23"/>
      <c r="D146" s="23"/>
      <c r="E146" s="23" t="s">
        <v>152</v>
      </c>
      <c r="F146" s="23"/>
      <c r="G146" s="23"/>
      <c r="H146" s="26">
        <v>1363584.38</v>
      </c>
      <c r="I146" s="26">
        <v>1368740</v>
      </c>
      <c r="J146" s="24">
        <v>0.99623330946710109</v>
      </c>
      <c r="K146" s="25">
        <f>ROUND(SUM(K96:K145),5)</f>
        <v>12297.46</v>
      </c>
      <c r="L146" s="25"/>
      <c r="M146" s="25">
        <f>ROUND(SUM(M96:M145),5)</f>
        <v>17350</v>
      </c>
      <c r="N146" s="25"/>
      <c r="O146" s="25">
        <f>ROUND(SUM(O96:O145),5)</f>
        <v>831974.3</v>
      </c>
      <c r="P146" s="25"/>
      <c r="Q146" s="25">
        <f>ROUND(SUM(Q96:Q145),5)</f>
        <v>832985</v>
      </c>
      <c r="R146" s="25"/>
      <c r="S146" s="25">
        <f>ROUND(SUM(S96:S145),5)</f>
        <v>65637.429999999993</v>
      </c>
      <c r="T146" s="25"/>
      <c r="U146" s="25">
        <f>ROUND(SUM(U96:U145),5)</f>
        <v>91700</v>
      </c>
      <c r="V146" s="25"/>
      <c r="W146" s="25">
        <f>ROUND(SUM(W96:W145),5)</f>
        <v>46036.959999999999</v>
      </c>
      <c r="X146" s="25"/>
      <c r="Y146" s="25">
        <f>ROUND(SUM(Y96:Y145),5)</f>
        <v>62485</v>
      </c>
      <c r="Z146" s="25"/>
      <c r="AA146" s="25">
        <f>ROUND(SUM(AA96:AA145),5)</f>
        <v>271141.40000000002</v>
      </c>
      <c r="AB146" s="25"/>
      <c r="AC146" s="25">
        <f>ROUND(SUM(AC96:AC145),5)</f>
        <v>220835</v>
      </c>
      <c r="AD146" s="25"/>
      <c r="AE146" s="25">
        <f>ROUND(SUM(AE96:AE145),5)</f>
        <v>136496.82999999999</v>
      </c>
      <c r="AF146" s="25"/>
      <c r="AG146" s="25">
        <f>ROUND(SUM(AG96:AG145),5)</f>
        <v>143385</v>
      </c>
      <c r="AH146" s="25"/>
      <c r="AI146" s="25">
        <f>ROUND(SUM(AI96:AI145),5)</f>
        <v>0</v>
      </c>
      <c r="AJ146" s="25"/>
      <c r="AK146" s="25">
        <f>ROUND(SUM(AK96:AK145),5)</f>
        <v>0</v>
      </c>
      <c r="AL146" s="25"/>
      <c r="AM146" s="26">
        <f t="shared" si="15"/>
        <v>1363584.38</v>
      </c>
      <c r="AN146" s="25"/>
      <c r="AO146" s="26">
        <f t="shared" si="16"/>
        <v>1368740</v>
      </c>
      <c r="AP146" s="24">
        <f t="shared" si="17"/>
        <v>0.99623330946710109</v>
      </c>
    </row>
    <row r="147" spans="1:42" ht="17.100000000000001" customHeight="1" outlineLevel="2" x14ac:dyDescent="0.25">
      <c r="A147" s="9"/>
      <c r="B147" s="9"/>
      <c r="C147" s="9"/>
      <c r="D147" s="9" t="s">
        <v>153</v>
      </c>
      <c r="E147" s="9"/>
      <c r="F147" s="9"/>
      <c r="G147" s="9"/>
      <c r="H147" s="29">
        <v>3198366.51</v>
      </c>
      <c r="I147" s="29">
        <v>3355744</v>
      </c>
      <c r="J147" s="22">
        <v>0.95310205724870545</v>
      </c>
      <c r="K147" s="28">
        <f>ROUND(K54+K75+K79+K95+K146,5)</f>
        <v>578579.52</v>
      </c>
      <c r="L147" s="28"/>
      <c r="M147" s="28">
        <f>ROUND(M54+M75+M79+M95+M146,5)</f>
        <v>629576</v>
      </c>
      <c r="N147" s="28"/>
      <c r="O147" s="28">
        <f>ROUND(O54+O75+O79+O95+O146,5)</f>
        <v>1427811.62</v>
      </c>
      <c r="P147" s="28"/>
      <c r="Q147" s="28">
        <f>ROUND(Q54+Q75+Q79+Q95+Q146,5)</f>
        <v>1462819</v>
      </c>
      <c r="R147" s="28"/>
      <c r="S147" s="28">
        <f>ROUND(S54+S75+S79+S95+S146,5)</f>
        <v>215808.55</v>
      </c>
      <c r="T147" s="28"/>
      <c r="U147" s="28">
        <f>ROUND(U54+U75+U79+U95+U146,5)</f>
        <v>303730</v>
      </c>
      <c r="V147" s="28"/>
      <c r="W147" s="28">
        <f>ROUND(W54+W75+W79+W95+W146,5)</f>
        <v>122676.56</v>
      </c>
      <c r="X147" s="28"/>
      <c r="Y147" s="28">
        <f>ROUND(Y54+Y75+Y79+Y95+Y146,5)</f>
        <v>132596</v>
      </c>
      <c r="Z147" s="28"/>
      <c r="AA147" s="28">
        <f>ROUND(AA54+AA75+AA79+AA95+AA146,5)</f>
        <v>444945.27</v>
      </c>
      <c r="AB147" s="28"/>
      <c r="AC147" s="28">
        <f>ROUND(AC54+AC75+AC79+AC95+AC146,5)</f>
        <v>408086</v>
      </c>
      <c r="AD147" s="28"/>
      <c r="AE147" s="28">
        <f>ROUND(AE54+AE75+AE79+AE95+AE146,5)</f>
        <v>408544.99</v>
      </c>
      <c r="AF147" s="28"/>
      <c r="AG147" s="28">
        <f>ROUND(AG54+AG75+AG79+AG95+AG146,5)</f>
        <v>418937</v>
      </c>
      <c r="AH147" s="28"/>
      <c r="AI147" s="28">
        <f>ROUND(AI54+AI75+AI79+AI95+AI146,5)</f>
        <v>0</v>
      </c>
      <c r="AJ147" s="28"/>
      <c r="AK147" s="28">
        <f>ROUND(AK54+AK75+AK79+AK95+AK146,5)</f>
        <v>0</v>
      </c>
      <c r="AL147" s="28"/>
      <c r="AM147" s="29">
        <f t="shared" si="15"/>
        <v>3198366.51</v>
      </c>
      <c r="AN147" s="28"/>
      <c r="AO147" s="29">
        <f t="shared" si="16"/>
        <v>3355744</v>
      </c>
      <c r="AP147" s="22">
        <f t="shared" si="17"/>
        <v>0.95310205724870545</v>
      </c>
    </row>
    <row r="148" spans="1:42" ht="17.100000000000001" customHeight="1" outlineLevel="1" x14ac:dyDescent="0.25">
      <c r="A148" s="23"/>
      <c r="B148" s="23"/>
      <c r="C148" s="23" t="s">
        <v>154</v>
      </c>
      <c r="D148" s="23"/>
      <c r="E148" s="23"/>
      <c r="F148" s="23"/>
      <c r="G148" s="23"/>
      <c r="H148" s="26">
        <v>3198366.51</v>
      </c>
      <c r="I148" s="26">
        <v>3355744</v>
      </c>
      <c r="J148" s="24">
        <v>0.95310205724870545</v>
      </c>
      <c r="K148" s="25">
        <f>ROUND(K53+K147,5)</f>
        <v>578579.52</v>
      </c>
      <c r="L148" s="25"/>
      <c r="M148" s="25">
        <f>ROUND(M53+M147,5)</f>
        <v>629576</v>
      </c>
      <c r="N148" s="25"/>
      <c r="O148" s="25">
        <f>ROUND(O53+O147,5)</f>
        <v>1427811.62</v>
      </c>
      <c r="P148" s="25"/>
      <c r="Q148" s="25">
        <f>ROUND(Q53+Q147,5)</f>
        <v>1462819</v>
      </c>
      <c r="R148" s="25"/>
      <c r="S148" s="25">
        <f>ROUND(S53+S147,5)</f>
        <v>215808.55</v>
      </c>
      <c r="T148" s="25"/>
      <c r="U148" s="25">
        <f>ROUND(U53+U147,5)</f>
        <v>303730</v>
      </c>
      <c r="V148" s="25"/>
      <c r="W148" s="25">
        <f>ROUND(W53+W147,5)</f>
        <v>122676.56</v>
      </c>
      <c r="X148" s="25"/>
      <c r="Y148" s="25">
        <f>ROUND(Y53+Y147,5)</f>
        <v>132596</v>
      </c>
      <c r="Z148" s="25"/>
      <c r="AA148" s="25">
        <f>ROUND(AA53+AA147,5)</f>
        <v>444945.27</v>
      </c>
      <c r="AB148" s="25"/>
      <c r="AC148" s="25">
        <f>ROUND(AC53+AC147,5)</f>
        <v>408086</v>
      </c>
      <c r="AD148" s="25"/>
      <c r="AE148" s="25">
        <f>ROUND(AE53+AE147,5)</f>
        <v>408544.99</v>
      </c>
      <c r="AF148" s="25"/>
      <c r="AG148" s="25">
        <f>ROUND(AG53+AG147,5)</f>
        <v>418937</v>
      </c>
      <c r="AH148" s="25"/>
      <c r="AI148" s="25">
        <f>ROUND(AI53+AI147,5)</f>
        <v>0</v>
      </c>
      <c r="AJ148" s="25"/>
      <c r="AK148" s="25">
        <f>ROUND(AK53+AK147,5)</f>
        <v>0</v>
      </c>
      <c r="AL148" s="25"/>
      <c r="AM148" s="26">
        <f t="shared" si="15"/>
        <v>3198366.51</v>
      </c>
      <c r="AN148" s="25"/>
      <c r="AO148" s="26">
        <f t="shared" si="16"/>
        <v>3355744</v>
      </c>
      <c r="AP148" s="24">
        <f t="shared" si="17"/>
        <v>0.95310205724870545</v>
      </c>
    </row>
    <row r="149" spans="1:42" ht="16.5" hidden="1" customHeight="1" outlineLevel="2" x14ac:dyDescent="0.25">
      <c r="A149" s="9"/>
      <c r="B149" s="9"/>
      <c r="C149" s="9" t="s">
        <v>155</v>
      </c>
      <c r="D149" s="9"/>
      <c r="E149" s="9"/>
      <c r="F149" s="9"/>
      <c r="G149" s="9"/>
      <c r="H149" s="29"/>
      <c r="I149" s="29"/>
      <c r="J149" s="22" t="e">
        <v>#DIV/0!</v>
      </c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9"/>
      <c r="AN149" s="28"/>
      <c r="AO149" s="29"/>
      <c r="AP149" s="22" t="e">
        <f t="shared" si="17"/>
        <v>#DIV/0!</v>
      </c>
    </row>
    <row r="150" spans="1:42" ht="16.5" hidden="1" customHeight="1" outlineLevel="2" x14ac:dyDescent="0.25">
      <c r="A150" s="23"/>
      <c r="B150" s="23"/>
      <c r="C150" s="23"/>
      <c r="D150" s="23" t="s">
        <v>156</v>
      </c>
      <c r="E150" s="23"/>
      <c r="F150" s="23"/>
      <c r="G150" s="23"/>
      <c r="H150" s="26"/>
      <c r="I150" s="26"/>
      <c r="J150" s="24" t="e">
        <v>#DIV/0!</v>
      </c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>
        <v>0</v>
      </c>
      <c r="AJ150" s="25"/>
      <c r="AK150" s="25">
        <v>0</v>
      </c>
      <c r="AL150" s="25"/>
      <c r="AM150" s="26"/>
      <c r="AN150" s="25"/>
      <c r="AO150" s="26"/>
      <c r="AP150" s="24" t="e">
        <f t="shared" si="17"/>
        <v>#DIV/0!</v>
      </c>
    </row>
    <row r="151" spans="1:42" ht="16.5" hidden="1" customHeight="1" outlineLevel="2" x14ac:dyDescent="0.25">
      <c r="A151" s="9"/>
      <c r="B151" s="9"/>
      <c r="C151" s="9"/>
      <c r="D151" s="9" t="s">
        <v>157</v>
      </c>
      <c r="E151" s="9"/>
      <c r="F151" s="9"/>
      <c r="G151" s="9"/>
      <c r="H151" s="29"/>
      <c r="I151" s="29"/>
      <c r="J151" s="22" t="e">
        <v>#DIV/0!</v>
      </c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>
        <v>0</v>
      </c>
      <c r="AJ151" s="28"/>
      <c r="AK151" s="28">
        <v>0</v>
      </c>
      <c r="AL151" s="28"/>
      <c r="AM151" s="29"/>
      <c r="AN151" s="28"/>
      <c r="AO151" s="29"/>
      <c r="AP151" s="22" t="e">
        <f t="shared" si="17"/>
        <v>#DIV/0!</v>
      </c>
    </row>
    <row r="152" spans="1:42" ht="16.5" hidden="1" customHeight="1" outlineLevel="2" x14ac:dyDescent="0.25">
      <c r="A152" s="23"/>
      <c r="B152" s="23"/>
      <c r="C152" s="23"/>
      <c r="D152" s="23" t="s">
        <v>158</v>
      </c>
      <c r="E152" s="23"/>
      <c r="F152" s="23"/>
      <c r="G152" s="23"/>
      <c r="H152" s="26"/>
      <c r="I152" s="26"/>
      <c r="J152" s="24" t="e">
        <v>#DIV/0!</v>
      </c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>
        <v>0</v>
      </c>
      <c r="AJ152" s="25"/>
      <c r="AK152" s="25">
        <v>0</v>
      </c>
      <c r="AL152" s="25"/>
      <c r="AM152" s="26"/>
      <c r="AN152" s="25"/>
      <c r="AO152" s="26"/>
      <c r="AP152" s="24" t="e">
        <f t="shared" si="17"/>
        <v>#DIV/0!</v>
      </c>
    </row>
    <row r="153" spans="1:42" ht="16.5" hidden="1" customHeight="1" outlineLevel="2" x14ac:dyDescent="0.25">
      <c r="A153" s="9"/>
      <c r="B153" s="9"/>
      <c r="C153" s="9"/>
      <c r="D153" s="9" t="s">
        <v>159</v>
      </c>
      <c r="E153" s="9"/>
      <c r="F153" s="9"/>
      <c r="G153" s="9"/>
      <c r="H153" s="29"/>
      <c r="I153" s="29"/>
      <c r="J153" s="22" t="e">
        <v>#DIV/0!</v>
      </c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>
        <v>0</v>
      </c>
      <c r="AJ153" s="28"/>
      <c r="AK153" s="28">
        <v>0</v>
      </c>
      <c r="AL153" s="28"/>
      <c r="AM153" s="29"/>
      <c r="AN153" s="28"/>
      <c r="AO153" s="29"/>
      <c r="AP153" s="22" t="e">
        <f t="shared" si="17"/>
        <v>#DIV/0!</v>
      </c>
    </row>
    <row r="154" spans="1:42" ht="16.5" hidden="1" customHeight="1" outlineLevel="1" collapsed="1" x14ac:dyDescent="0.25">
      <c r="A154" s="23"/>
      <c r="B154" s="23"/>
      <c r="C154" s="23" t="s">
        <v>160</v>
      </c>
      <c r="D154" s="23"/>
      <c r="E154" s="23"/>
      <c r="F154" s="23"/>
      <c r="G154" s="23"/>
      <c r="H154" s="26"/>
      <c r="I154" s="26"/>
      <c r="J154" s="24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>
        <f>ROUND(SUM(AI149:AI153),5)</f>
        <v>0</v>
      </c>
      <c r="AJ154" s="25"/>
      <c r="AK154" s="25">
        <f>ROUND(SUM(AK149:AK153),5)</f>
        <v>0</v>
      </c>
      <c r="AL154" s="25"/>
      <c r="AM154" s="26"/>
      <c r="AN154" s="25"/>
      <c r="AO154" s="26"/>
      <c r="AP154" s="24"/>
    </row>
    <row r="155" spans="1:42" ht="17.100000000000001" customHeight="1" outlineLevel="2" x14ac:dyDescent="0.25">
      <c r="A155" s="9"/>
      <c r="B155" s="9"/>
      <c r="C155" s="9" t="s">
        <v>161</v>
      </c>
      <c r="D155" s="9"/>
      <c r="E155" s="9"/>
      <c r="F155" s="9"/>
      <c r="G155" s="9"/>
      <c r="H155" s="29"/>
      <c r="I155" s="29"/>
      <c r="J155" s="22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9"/>
      <c r="AN155" s="28"/>
      <c r="AO155" s="29"/>
      <c r="AP155" s="22"/>
    </row>
    <row r="156" spans="1:42" ht="17.100000000000001" customHeight="1" outlineLevel="2" x14ac:dyDescent="0.25">
      <c r="A156" s="23"/>
      <c r="B156" s="23"/>
      <c r="C156" s="23"/>
      <c r="D156" s="23" t="s">
        <v>162</v>
      </c>
      <c r="E156" s="23"/>
      <c r="F156" s="23"/>
      <c r="G156" s="23"/>
      <c r="H156" s="26">
        <v>4903.97</v>
      </c>
      <c r="I156" s="26">
        <v>3000</v>
      </c>
      <c r="J156" s="24">
        <v>1.6346566666666666</v>
      </c>
      <c r="K156" s="25">
        <v>1551.94</v>
      </c>
      <c r="L156" s="25"/>
      <c r="M156" s="25">
        <v>1500</v>
      </c>
      <c r="N156" s="25"/>
      <c r="O156" s="25">
        <v>1496.48</v>
      </c>
      <c r="P156" s="25"/>
      <c r="Q156" s="25">
        <v>1500</v>
      </c>
      <c r="R156" s="25"/>
      <c r="S156" s="25">
        <v>1855.55</v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>
        <v>0</v>
      </c>
      <c r="AJ156" s="25"/>
      <c r="AK156" s="25">
        <v>0</v>
      </c>
      <c r="AL156" s="25"/>
      <c r="AM156" s="26">
        <f>ROUND(K156+O156+S156+W156+AA156+AE156+AI156,5)</f>
        <v>4903.97</v>
      </c>
      <c r="AN156" s="25"/>
      <c r="AO156" s="26">
        <f>ROUND(M156+Q156+U156+Y156+AC156+AG156+AK156,5)</f>
        <v>3000</v>
      </c>
      <c r="AP156" s="24">
        <f t="shared" si="17"/>
        <v>1.6346566666666666</v>
      </c>
    </row>
    <row r="157" spans="1:42" ht="17.100000000000001" customHeight="1" outlineLevel="2" x14ac:dyDescent="0.25">
      <c r="A157" s="9"/>
      <c r="B157" s="9"/>
      <c r="C157" s="9"/>
      <c r="D157" s="9" t="s">
        <v>163</v>
      </c>
      <c r="E157" s="9"/>
      <c r="F157" s="9"/>
      <c r="G157" s="9"/>
      <c r="H157" s="29">
        <v>47660.32</v>
      </c>
      <c r="I157" s="29">
        <v>37000</v>
      </c>
      <c r="J157" s="22">
        <v>1.2881167567567569</v>
      </c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>
        <v>47660.32</v>
      </c>
      <c r="AF157" s="28"/>
      <c r="AG157" s="28">
        <v>37000</v>
      </c>
      <c r="AH157" s="28"/>
      <c r="AI157" s="28">
        <v>0</v>
      </c>
      <c r="AJ157" s="28"/>
      <c r="AK157" s="28">
        <v>0</v>
      </c>
      <c r="AL157" s="28"/>
      <c r="AM157" s="29">
        <f>ROUND(K157+O157+S157+W157+AA157+AE157+AI157,5)</f>
        <v>47660.32</v>
      </c>
      <c r="AN157" s="28"/>
      <c r="AO157" s="29">
        <f>ROUND(M157+Q157+U157+Y157+AC157+AG157+AK157,5)</f>
        <v>37000</v>
      </c>
      <c r="AP157" s="22">
        <f t="shared" si="17"/>
        <v>1.2881167567567569</v>
      </c>
    </row>
    <row r="158" spans="1:42" ht="17.100000000000001" customHeight="1" outlineLevel="2" x14ac:dyDescent="0.25">
      <c r="A158" s="23"/>
      <c r="B158" s="23"/>
      <c r="C158" s="23"/>
      <c r="D158" s="23" t="s">
        <v>164</v>
      </c>
      <c r="E158" s="23"/>
      <c r="F158" s="23"/>
      <c r="G158" s="23"/>
      <c r="H158" s="26">
        <v>3600</v>
      </c>
      <c r="I158" s="26">
        <v>3600</v>
      </c>
      <c r="J158" s="24">
        <v>1</v>
      </c>
      <c r="K158" s="25">
        <v>3600</v>
      </c>
      <c r="L158" s="25"/>
      <c r="M158" s="25">
        <v>3600</v>
      </c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>
        <v>0</v>
      </c>
      <c r="AJ158" s="25"/>
      <c r="AK158" s="25">
        <v>0</v>
      </c>
      <c r="AL158" s="25"/>
      <c r="AM158" s="26">
        <f>ROUND(K158+O158+S158+W158+AA158+AE158+AI158,5)</f>
        <v>3600</v>
      </c>
      <c r="AN158" s="25"/>
      <c r="AO158" s="26">
        <f>ROUND(M158+Q158+U158+Y158+AC158+AG158+AK158,5)</f>
        <v>3600</v>
      </c>
      <c r="AP158" s="24">
        <f t="shared" si="17"/>
        <v>1</v>
      </c>
    </row>
    <row r="159" spans="1:42" ht="17.100000000000001" customHeight="1" outlineLevel="2" x14ac:dyDescent="0.25">
      <c r="A159" s="9"/>
      <c r="B159" s="9"/>
      <c r="C159" s="9"/>
      <c r="D159" s="9" t="s">
        <v>165</v>
      </c>
      <c r="E159" s="9"/>
      <c r="F159" s="9"/>
      <c r="G159" s="9"/>
      <c r="H159" s="29">
        <v>3964.43</v>
      </c>
      <c r="I159" s="29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>
        <v>3964.43</v>
      </c>
      <c r="AF159" s="28"/>
      <c r="AG159" s="28"/>
      <c r="AH159" s="28"/>
      <c r="AI159" s="28">
        <v>0</v>
      </c>
      <c r="AJ159" s="28"/>
      <c r="AK159" s="28">
        <v>0</v>
      </c>
      <c r="AL159" s="28"/>
      <c r="AM159" s="29">
        <f>ROUND(K159+O159+S159+W159+AA159+AE159+AI159,5)</f>
        <v>3964.43</v>
      </c>
      <c r="AN159" s="28"/>
      <c r="AO159" s="29"/>
      <c r="AP159" s="22"/>
    </row>
    <row r="160" spans="1:42" ht="17.100000000000001" customHeight="1" outlineLevel="2" x14ac:dyDescent="0.25">
      <c r="A160" s="23"/>
      <c r="B160" s="23"/>
      <c r="C160" s="23"/>
      <c r="D160" s="23" t="s">
        <v>166</v>
      </c>
      <c r="E160" s="23"/>
      <c r="F160" s="23"/>
      <c r="G160" s="23"/>
      <c r="H160" s="26"/>
      <c r="I160" s="26">
        <v>10000</v>
      </c>
      <c r="J160" s="24">
        <v>0</v>
      </c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>
        <v>10000</v>
      </c>
      <c r="AD160" s="25"/>
      <c r="AE160" s="25"/>
      <c r="AF160" s="25"/>
      <c r="AG160" s="25"/>
      <c r="AH160" s="25"/>
      <c r="AI160" s="25">
        <v>0</v>
      </c>
      <c r="AJ160" s="25"/>
      <c r="AK160" s="25">
        <v>0</v>
      </c>
      <c r="AL160" s="25"/>
      <c r="AM160" s="26"/>
      <c r="AN160" s="25"/>
      <c r="AO160" s="26">
        <f t="shared" ref="AO160:AO166" si="18">ROUND(M160+Q160+U160+Y160+AC160+AG160+AK160,5)</f>
        <v>10000</v>
      </c>
      <c r="AP160" s="24">
        <f t="shared" si="17"/>
        <v>0</v>
      </c>
    </row>
    <row r="161" spans="1:42" ht="17.100000000000001" customHeight="1" outlineLevel="2" x14ac:dyDescent="0.25">
      <c r="A161" s="9"/>
      <c r="B161" s="9"/>
      <c r="C161" s="9"/>
      <c r="D161" s="9" t="s">
        <v>167</v>
      </c>
      <c r="E161" s="9"/>
      <c r="F161" s="9"/>
      <c r="G161" s="9"/>
      <c r="H161" s="29">
        <v>6160.76</v>
      </c>
      <c r="I161" s="29">
        <v>350000</v>
      </c>
      <c r="J161" s="22">
        <v>1.7602171428571428E-2</v>
      </c>
      <c r="K161" s="28"/>
      <c r="L161" s="28"/>
      <c r="M161" s="28"/>
      <c r="N161" s="28"/>
      <c r="O161" s="28"/>
      <c r="P161" s="28"/>
      <c r="Q161" s="28"/>
      <c r="R161" s="28"/>
      <c r="S161" s="28">
        <v>6160.76</v>
      </c>
      <c r="T161" s="28"/>
      <c r="U161" s="28">
        <v>350000</v>
      </c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>
        <v>0</v>
      </c>
      <c r="AJ161" s="28"/>
      <c r="AK161" s="28">
        <v>0</v>
      </c>
      <c r="AL161" s="28"/>
      <c r="AM161" s="29">
        <f>ROUND(K161+O161+S161+W161+AA161+AE161+AI161,5)</f>
        <v>6160.76</v>
      </c>
      <c r="AN161" s="28"/>
      <c r="AO161" s="29">
        <f t="shared" si="18"/>
        <v>350000</v>
      </c>
      <c r="AP161" s="22">
        <f t="shared" si="17"/>
        <v>1.7602171428571428E-2</v>
      </c>
    </row>
    <row r="162" spans="1:42" ht="17.100000000000001" customHeight="1" outlineLevel="2" x14ac:dyDescent="0.25">
      <c r="A162" s="23"/>
      <c r="B162" s="23"/>
      <c r="C162" s="23"/>
      <c r="D162" s="23" t="s">
        <v>168</v>
      </c>
      <c r="E162" s="23"/>
      <c r="F162" s="23"/>
      <c r="G162" s="23"/>
      <c r="H162" s="26">
        <v>16326.17</v>
      </c>
      <c r="I162" s="26">
        <v>15500</v>
      </c>
      <c r="J162" s="24">
        <v>1.0533012903225807</v>
      </c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>
        <v>16326.17</v>
      </c>
      <c r="AF162" s="25"/>
      <c r="AG162" s="25">
        <v>15500</v>
      </c>
      <c r="AH162" s="25"/>
      <c r="AI162" s="25">
        <v>0</v>
      </c>
      <c r="AJ162" s="25"/>
      <c r="AK162" s="25">
        <v>0</v>
      </c>
      <c r="AL162" s="25"/>
      <c r="AM162" s="26">
        <f>ROUND(K162+O162+S162+W162+AA162+AE162+AI162,5)</f>
        <v>16326.17</v>
      </c>
      <c r="AN162" s="25"/>
      <c r="AO162" s="26">
        <f t="shared" si="18"/>
        <v>15500</v>
      </c>
      <c r="AP162" s="24">
        <f t="shared" si="17"/>
        <v>1.0533012903225807</v>
      </c>
    </row>
    <row r="163" spans="1:42" ht="17.100000000000001" customHeight="1" outlineLevel="2" x14ac:dyDescent="0.25">
      <c r="A163" s="9"/>
      <c r="B163" s="9"/>
      <c r="C163" s="9"/>
      <c r="D163" s="9" t="s">
        <v>169</v>
      </c>
      <c r="E163" s="9"/>
      <c r="F163" s="9"/>
      <c r="G163" s="9"/>
      <c r="H163" s="29">
        <v>13334.77</v>
      </c>
      <c r="I163" s="29">
        <v>12000</v>
      </c>
      <c r="J163" s="22">
        <v>1.1112308333333334</v>
      </c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>
        <v>13334.77</v>
      </c>
      <c r="AB163" s="28"/>
      <c r="AC163" s="28">
        <v>12000</v>
      </c>
      <c r="AD163" s="28"/>
      <c r="AE163" s="28"/>
      <c r="AF163" s="28"/>
      <c r="AG163" s="28"/>
      <c r="AH163" s="28"/>
      <c r="AI163" s="28">
        <v>0</v>
      </c>
      <c r="AJ163" s="28"/>
      <c r="AK163" s="28">
        <v>0</v>
      </c>
      <c r="AL163" s="28"/>
      <c r="AM163" s="29">
        <f>ROUND(K163+O163+S163+W163+AA163+AE163+AI163,5)</f>
        <v>13334.77</v>
      </c>
      <c r="AN163" s="28"/>
      <c r="AO163" s="29">
        <f t="shared" si="18"/>
        <v>12000</v>
      </c>
      <c r="AP163" s="22">
        <f t="shared" si="17"/>
        <v>1.1112308333333334</v>
      </c>
    </row>
    <row r="164" spans="1:42" ht="17.100000000000001" customHeight="1" outlineLevel="2" x14ac:dyDescent="0.25">
      <c r="A164" s="23"/>
      <c r="B164" s="23"/>
      <c r="C164" s="23"/>
      <c r="D164" s="23" t="s">
        <v>170</v>
      </c>
      <c r="E164" s="23"/>
      <c r="F164" s="23"/>
      <c r="G164" s="23"/>
      <c r="H164" s="26">
        <v>4000</v>
      </c>
      <c r="I164" s="26">
        <v>4000</v>
      </c>
      <c r="J164" s="24">
        <v>1</v>
      </c>
      <c r="K164" s="25"/>
      <c r="L164" s="25"/>
      <c r="M164" s="25"/>
      <c r="N164" s="25"/>
      <c r="O164" s="25">
        <v>4000</v>
      </c>
      <c r="P164" s="25"/>
      <c r="Q164" s="25">
        <v>4000</v>
      </c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>
        <v>0</v>
      </c>
      <c r="AJ164" s="25"/>
      <c r="AK164" s="25">
        <v>0</v>
      </c>
      <c r="AL164" s="25"/>
      <c r="AM164" s="26">
        <f>ROUND(K164+O164+S164+W164+AA164+AE164+AI164,5)</f>
        <v>4000</v>
      </c>
      <c r="AN164" s="25"/>
      <c r="AO164" s="26">
        <f t="shared" si="18"/>
        <v>4000</v>
      </c>
      <c r="AP164" s="24">
        <f t="shared" si="17"/>
        <v>1</v>
      </c>
    </row>
    <row r="165" spans="1:42" ht="17.100000000000001" customHeight="1" outlineLevel="2" x14ac:dyDescent="0.25">
      <c r="A165" s="9"/>
      <c r="B165" s="9"/>
      <c r="C165" s="9"/>
      <c r="D165" s="9" t="s">
        <v>171</v>
      </c>
      <c r="E165" s="9"/>
      <c r="F165" s="9"/>
      <c r="G165" s="9"/>
      <c r="H165" s="29"/>
      <c r="I165" s="29">
        <v>12000</v>
      </c>
      <c r="J165" s="22">
        <v>0</v>
      </c>
      <c r="K165" s="28"/>
      <c r="L165" s="28"/>
      <c r="M165" s="28"/>
      <c r="N165" s="28"/>
      <c r="O165" s="28"/>
      <c r="P165" s="28"/>
      <c r="Q165" s="28">
        <v>4000</v>
      </c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>
        <v>4000</v>
      </c>
      <c r="AD165" s="28"/>
      <c r="AE165" s="28"/>
      <c r="AF165" s="28"/>
      <c r="AG165" s="28">
        <v>4000</v>
      </c>
      <c r="AH165" s="28"/>
      <c r="AI165" s="28">
        <v>0</v>
      </c>
      <c r="AJ165" s="28"/>
      <c r="AK165" s="28">
        <v>0</v>
      </c>
      <c r="AL165" s="28"/>
      <c r="AM165" s="29"/>
      <c r="AN165" s="28"/>
      <c r="AO165" s="29">
        <f t="shared" si="18"/>
        <v>12000</v>
      </c>
      <c r="AP165" s="22">
        <f t="shared" si="17"/>
        <v>0</v>
      </c>
    </row>
    <row r="166" spans="1:42" ht="17.100000000000001" customHeight="1" outlineLevel="2" x14ac:dyDescent="0.25">
      <c r="A166" s="23"/>
      <c r="B166" s="23"/>
      <c r="C166" s="23"/>
      <c r="D166" s="23" t="s">
        <v>172</v>
      </c>
      <c r="E166" s="23"/>
      <c r="F166" s="23"/>
      <c r="G166" s="23"/>
      <c r="H166" s="26">
        <v>28243.49</v>
      </c>
      <c r="I166" s="26">
        <v>28053</v>
      </c>
      <c r="J166" s="24">
        <v>1.0067903611021995</v>
      </c>
      <c r="K166" s="25"/>
      <c r="L166" s="25"/>
      <c r="M166" s="25"/>
      <c r="N166" s="25"/>
      <c r="O166" s="25"/>
      <c r="P166" s="25"/>
      <c r="Q166" s="25"/>
      <c r="R166" s="25"/>
      <c r="S166" s="25">
        <v>28243.49</v>
      </c>
      <c r="T166" s="25"/>
      <c r="U166" s="25">
        <v>28053</v>
      </c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>
        <v>0</v>
      </c>
      <c r="AJ166" s="25"/>
      <c r="AK166" s="25">
        <v>0</v>
      </c>
      <c r="AL166" s="25"/>
      <c r="AM166" s="26">
        <f>ROUND(K166+O166+S166+W166+AA166+AE166+AI166,5)</f>
        <v>28243.49</v>
      </c>
      <c r="AN166" s="25"/>
      <c r="AO166" s="26">
        <f t="shared" si="18"/>
        <v>28053</v>
      </c>
      <c r="AP166" s="24">
        <f t="shared" si="17"/>
        <v>1.0067903611021995</v>
      </c>
    </row>
    <row r="167" spans="1:42" ht="0.75" customHeight="1" outlineLevel="2" x14ac:dyDescent="0.25">
      <c r="A167" s="9"/>
      <c r="B167" s="9"/>
      <c r="C167" s="9"/>
      <c r="D167" s="9" t="s">
        <v>173</v>
      </c>
      <c r="E167" s="9"/>
      <c r="F167" s="9"/>
      <c r="G167" s="9"/>
      <c r="H167" s="29"/>
      <c r="I167" s="29"/>
      <c r="J167" s="22" t="e">
        <v>#DIV/0!</v>
      </c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>
        <v>0</v>
      </c>
      <c r="AJ167" s="28"/>
      <c r="AK167" s="28">
        <v>0</v>
      </c>
      <c r="AL167" s="28"/>
      <c r="AM167" s="29"/>
      <c r="AN167" s="28"/>
      <c r="AO167" s="29"/>
      <c r="AP167" s="22" t="e">
        <f t="shared" si="17"/>
        <v>#DIV/0!</v>
      </c>
    </row>
    <row r="168" spans="1:42" ht="16.5" hidden="1" customHeight="1" outlineLevel="2" x14ac:dyDescent="0.25">
      <c r="A168" s="23"/>
      <c r="B168" s="23"/>
      <c r="C168" s="23"/>
      <c r="D168" s="23" t="s">
        <v>174</v>
      </c>
      <c r="E168" s="23"/>
      <c r="F168" s="23"/>
      <c r="G168" s="23"/>
      <c r="H168" s="26"/>
      <c r="I168" s="26"/>
      <c r="J168" s="24" t="e">
        <v>#DIV/0!</v>
      </c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>
        <v>0</v>
      </c>
      <c r="AJ168" s="25"/>
      <c r="AK168" s="25">
        <v>0</v>
      </c>
      <c r="AL168" s="25"/>
      <c r="AM168" s="26"/>
      <c r="AN168" s="25"/>
      <c r="AO168" s="26"/>
      <c r="AP168" s="24" t="e">
        <f t="shared" si="17"/>
        <v>#DIV/0!</v>
      </c>
    </row>
    <row r="169" spans="1:42" ht="16.5" hidden="1" customHeight="1" outlineLevel="2" x14ac:dyDescent="0.25">
      <c r="A169" s="9"/>
      <c r="B169" s="9"/>
      <c r="C169" s="9"/>
      <c r="D169" s="9" t="s">
        <v>175</v>
      </c>
      <c r="E169" s="9"/>
      <c r="F169" s="9"/>
      <c r="G169" s="9"/>
      <c r="H169" s="29"/>
      <c r="I169" s="29"/>
      <c r="J169" s="22" t="e">
        <v>#DIV/0!</v>
      </c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>
        <v>0</v>
      </c>
      <c r="AJ169" s="28"/>
      <c r="AK169" s="28">
        <v>0</v>
      </c>
      <c r="AL169" s="28"/>
      <c r="AM169" s="29"/>
      <c r="AN169" s="28"/>
      <c r="AO169" s="29"/>
      <c r="AP169" s="22" t="e">
        <f t="shared" si="17"/>
        <v>#DIV/0!</v>
      </c>
    </row>
    <row r="170" spans="1:42" ht="16.5" hidden="1" customHeight="1" outlineLevel="2" x14ac:dyDescent="0.25">
      <c r="A170" s="23"/>
      <c r="B170" s="23"/>
      <c r="C170" s="23"/>
      <c r="D170" s="23" t="s">
        <v>176</v>
      </c>
      <c r="E170" s="23"/>
      <c r="F170" s="23"/>
      <c r="G170" s="23"/>
      <c r="H170" s="26"/>
      <c r="I170" s="26"/>
      <c r="J170" s="24" t="e">
        <v>#DIV/0!</v>
      </c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>
        <v>0</v>
      </c>
      <c r="AJ170" s="25"/>
      <c r="AK170" s="25">
        <v>0</v>
      </c>
      <c r="AL170" s="25"/>
      <c r="AM170" s="26"/>
      <c r="AN170" s="25"/>
      <c r="AO170" s="26"/>
      <c r="AP170" s="24" t="e">
        <f t="shared" si="17"/>
        <v>#DIV/0!</v>
      </c>
    </row>
    <row r="171" spans="1:42" ht="16.5" hidden="1" customHeight="1" outlineLevel="2" x14ac:dyDescent="0.25">
      <c r="A171" s="9"/>
      <c r="B171" s="9"/>
      <c r="C171" s="9"/>
      <c r="D171" s="9" t="s">
        <v>177</v>
      </c>
      <c r="E171" s="9"/>
      <c r="F171" s="9"/>
      <c r="G171" s="9"/>
      <c r="H171" s="29"/>
      <c r="I171" s="29"/>
      <c r="J171" s="22" t="e">
        <v>#DIV/0!</v>
      </c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>
        <v>0</v>
      </c>
      <c r="AJ171" s="28"/>
      <c r="AK171" s="28">
        <v>0</v>
      </c>
      <c r="AL171" s="28"/>
      <c r="AM171" s="29"/>
      <c r="AN171" s="28"/>
      <c r="AO171" s="29"/>
      <c r="AP171" s="22" t="e">
        <f t="shared" si="17"/>
        <v>#DIV/0!</v>
      </c>
    </row>
    <row r="172" spans="1:42" ht="16.5" hidden="1" customHeight="1" outlineLevel="2" x14ac:dyDescent="0.25">
      <c r="A172" s="23"/>
      <c r="B172" s="23"/>
      <c r="C172" s="23"/>
      <c r="D172" s="23" t="s">
        <v>178</v>
      </c>
      <c r="E172" s="23"/>
      <c r="F172" s="23"/>
      <c r="G172" s="23"/>
      <c r="H172" s="26"/>
      <c r="I172" s="26"/>
      <c r="J172" s="24" t="e">
        <v>#DIV/0!</v>
      </c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>
        <v>0</v>
      </c>
      <c r="AJ172" s="25"/>
      <c r="AK172" s="25">
        <v>0</v>
      </c>
      <c r="AL172" s="25"/>
      <c r="AM172" s="26"/>
      <c r="AN172" s="25"/>
      <c r="AO172" s="26"/>
      <c r="AP172" s="24" t="e">
        <f t="shared" si="17"/>
        <v>#DIV/0!</v>
      </c>
    </row>
    <row r="173" spans="1:42" ht="17.100000000000001" customHeight="1" outlineLevel="1" x14ac:dyDescent="0.25">
      <c r="A173" s="9"/>
      <c r="B173" s="9"/>
      <c r="C173" s="9" t="s">
        <v>179</v>
      </c>
      <c r="D173" s="9"/>
      <c r="E173" s="9"/>
      <c r="F173" s="9"/>
      <c r="G173" s="9"/>
      <c r="H173" s="29">
        <v>128193.91</v>
      </c>
      <c r="I173" s="29">
        <v>475153</v>
      </c>
      <c r="J173" s="22">
        <v>0.26979501339568518</v>
      </c>
      <c r="K173" s="28">
        <f>ROUND(SUM(K155:K172),5)</f>
        <v>5151.9399999999996</v>
      </c>
      <c r="L173" s="28"/>
      <c r="M173" s="28">
        <f>ROUND(SUM(M155:M172),5)</f>
        <v>5100</v>
      </c>
      <c r="N173" s="28"/>
      <c r="O173" s="28">
        <f>ROUND(SUM(O155:O172),5)</f>
        <v>5496.48</v>
      </c>
      <c r="P173" s="28"/>
      <c r="Q173" s="28">
        <f>ROUND(SUM(Q155:Q172),5)</f>
        <v>9500</v>
      </c>
      <c r="R173" s="28"/>
      <c r="S173" s="28">
        <f>ROUND(SUM(S155:S172),5)</f>
        <v>36259.800000000003</v>
      </c>
      <c r="T173" s="28"/>
      <c r="U173" s="28">
        <f>ROUND(SUM(U155:U172),5)</f>
        <v>378053</v>
      </c>
      <c r="V173" s="28"/>
      <c r="W173" s="28"/>
      <c r="X173" s="28"/>
      <c r="Y173" s="28"/>
      <c r="Z173" s="28"/>
      <c r="AA173" s="28">
        <f>ROUND(SUM(AA155:AA172),5)</f>
        <v>13334.77</v>
      </c>
      <c r="AB173" s="28"/>
      <c r="AC173" s="28">
        <f>ROUND(SUM(AC155:AC172),5)</f>
        <v>26000</v>
      </c>
      <c r="AD173" s="28"/>
      <c r="AE173" s="28">
        <f>ROUND(SUM(AE155:AE172),5)</f>
        <v>67950.92</v>
      </c>
      <c r="AF173" s="28"/>
      <c r="AG173" s="28">
        <f>ROUND(SUM(AG155:AG172),5)</f>
        <v>56500</v>
      </c>
      <c r="AH173" s="28"/>
      <c r="AI173" s="28">
        <f>ROUND(SUM(AI155:AI172),5)</f>
        <v>0</v>
      </c>
      <c r="AJ173" s="28"/>
      <c r="AK173" s="28">
        <f>ROUND(SUM(AK155:AK172),5)</f>
        <v>0</v>
      </c>
      <c r="AL173" s="28"/>
      <c r="AM173" s="29">
        <f>ROUND(K173+O173+S173+W173+AA173+AE173+AI173,5)</f>
        <v>128193.91</v>
      </c>
      <c r="AN173" s="28"/>
      <c r="AO173" s="29">
        <f>ROUND(M173+Q173+U173+Y173+AC173+AG173+AK173,5)</f>
        <v>475153</v>
      </c>
      <c r="AP173" s="22">
        <f t="shared" si="17"/>
        <v>0.26979501339568518</v>
      </c>
    </row>
    <row r="174" spans="1:42" ht="17.100000000000001" customHeight="1" x14ac:dyDescent="0.25">
      <c r="A174" s="23"/>
      <c r="B174" s="23" t="s">
        <v>180</v>
      </c>
      <c r="C174" s="23"/>
      <c r="D174" s="23"/>
      <c r="E174" s="23"/>
      <c r="F174" s="23"/>
      <c r="G174" s="23"/>
      <c r="H174" s="26">
        <v>3326560.42</v>
      </c>
      <c r="I174" s="26">
        <v>3830897</v>
      </c>
      <c r="J174" s="24">
        <v>0.86835026365887669</v>
      </c>
      <c r="K174" s="25">
        <f>ROUND(K52+K148+K154+K173,5)</f>
        <v>583731.46</v>
      </c>
      <c r="L174" s="25"/>
      <c r="M174" s="25">
        <f>ROUND(M52+M148+M154+M173,5)</f>
        <v>634676</v>
      </c>
      <c r="N174" s="25"/>
      <c r="O174" s="25">
        <f>ROUND(O52+O148+O154+O173,5)</f>
        <v>1433308.1</v>
      </c>
      <c r="P174" s="25"/>
      <c r="Q174" s="25">
        <f>ROUND(Q52+Q148+Q154+Q173,5)</f>
        <v>1472319</v>
      </c>
      <c r="R174" s="25"/>
      <c r="S174" s="25">
        <f>ROUND(S52+S148+S154+S173,5)</f>
        <v>252068.35</v>
      </c>
      <c r="T174" s="25"/>
      <c r="U174" s="25">
        <f>ROUND(U52+U148+U154+U173,5)</f>
        <v>681783</v>
      </c>
      <c r="V174" s="25"/>
      <c r="W174" s="25">
        <f>ROUND(W52+W148+W154+W173,5)</f>
        <v>122676.56</v>
      </c>
      <c r="X174" s="25"/>
      <c r="Y174" s="25">
        <f>ROUND(Y52+Y148+Y154+Y173,5)</f>
        <v>132596</v>
      </c>
      <c r="Z174" s="25"/>
      <c r="AA174" s="25">
        <f>ROUND(AA52+AA148+AA154+AA173,5)</f>
        <v>458280.04</v>
      </c>
      <c r="AB174" s="25"/>
      <c r="AC174" s="25">
        <f>ROUND(AC52+AC148+AC154+AC173,5)</f>
        <v>434086</v>
      </c>
      <c r="AD174" s="25"/>
      <c r="AE174" s="25">
        <f>ROUND(AE52+AE148+AE154+AE173,5)</f>
        <v>476495.91</v>
      </c>
      <c r="AF174" s="25"/>
      <c r="AG174" s="25">
        <f>ROUND(AG52+AG148+AG154+AG173,5)</f>
        <v>475437</v>
      </c>
      <c r="AH174" s="25"/>
      <c r="AI174" s="25">
        <f>ROUND(AI52+AI148+AI154+AI173,5)</f>
        <v>0</v>
      </c>
      <c r="AJ174" s="25"/>
      <c r="AK174" s="25">
        <f>ROUND(AK52+AK148+AK154+AK173,5)</f>
        <v>0</v>
      </c>
      <c r="AL174" s="25"/>
      <c r="AM174" s="26">
        <f>ROUND(K174+O174+S174+W174+AA174+AE174+AI174,5)</f>
        <v>3326560.42</v>
      </c>
      <c r="AN174" s="25"/>
      <c r="AO174" s="26">
        <f>ROUND(M174+Q174+U174+Y174+AC174+AG174+AK174,5)</f>
        <v>3830897</v>
      </c>
      <c r="AP174" s="24">
        <f t="shared" si="17"/>
        <v>0.86835026365887669</v>
      </c>
    </row>
    <row r="175" spans="1:42" ht="1.5" customHeight="1" x14ac:dyDescent="0.25">
      <c r="A175" s="9"/>
      <c r="B175" s="9"/>
      <c r="C175" s="9"/>
      <c r="D175" s="9"/>
      <c r="E175" s="9"/>
      <c r="F175" s="9"/>
      <c r="G175" s="9"/>
      <c r="H175" s="29">
        <v>496083</v>
      </c>
      <c r="I175" s="29">
        <v>-550347</v>
      </c>
      <c r="J175" s="22" t="s">
        <v>182</v>
      </c>
      <c r="K175" s="28">
        <f>ROUND(K3+K51-K174,5)</f>
        <v>151945.79999999999</v>
      </c>
      <c r="L175" s="28"/>
      <c r="M175" s="28">
        <f>ROUND(M3+M51-M174,5)</f>
        <v>-23176</v>
      </c>
      <c r="N175" s="28"/>
      <c r="O175" s="28">
        <f>ROUND(O3+O51-O174,5)</f>
        <v>231776.53</v>
      </c>
      <c r="P175" s="28"/>
      <c r="Q175" s="28">
        <f>ROUND(Q3+Q51-Q174,5)</f>
        <v>-166669</v>
      </c>
      <c r="R175" s="28"/>
      <c r="S175" s="28">
        <f>ROUND(S3+S51-S174,5)</f>
        <v>189247.67</v>
      </c>
      <c r="T175" s="28"/>
      <c r="U175" s="28">
        <f>ROUND(U3+U51-U174,5)</f>
        <v>-276783</v>
      </c>
      <c r="V175" s="28"/>
      <c r="W175" s="28">
        <f>ROUND(W3+W51-W174,5)</f>
        <v>-95172.56</v>
      </c>
      <c r="X175" s="28"/>
      <c r="Y175" s="28">
        <f>ROUND(Y3+Y51-Y174,5)</f>
        <v>604</v>
      </c>
      <c r="Z175" s="28"/>
      <c r="AA175" s="28">
        <f>ROUND(AA3+AA51-AA174,5)</f>
        <v>-36475.54</v>
      </c>
      <c r="AB175" s="28"/>
      <c r="AC175" s="28">
        <f>ROUND(AC3+AC51-AC174,5)</f>
        <v>-42936</v>
      </c>
      <c r="AD175" s="28"/>
      <c r="AE175" s="28">
        <f>ROUND(AE3+AE51-AE174,5)</f>
        <v>54761.1</v>
      </c>
      <c r="AF175" s="28"/>
      <c r="AG175" s="28">
        <f>ROUND(AG3+AG51-AG174,5)</f>
        <v>-41387</v>
      </c>
      <c r="AH175" s="28"/>
      <c r="AI175" s="28">
        <f>ROUND(AI3+AI51-AI174,5)</f>
        <v>0</v>
      </c>
      <c r="AJ175" s="28"/>
      <c r="AK175" s="28">
        <f>ROUND(AK3+AK51-AK174,5)</f>
        <v>0</v>
      </c>
      <c r="AL175" s="28"/>
      <c r="AM175" s="29">
        <f>ROUND(K175+O175+S175+W175+AA175+AE175+AI175,5)</f>
        <v>496083</v>
      </c>
      <c r="AN175" s="28"/>
      <c r="AO175" s="29">
        <f>ROUND(M175+Q175+U175+Y175+AC175+AG175+AK175,5)</f>
        <v>-550347</v>
      </c>
      <c r="AP175" s="22" t="str">
        <f t="shared" si="17"/>
        <v>0</v>
      </c>
    </row>
    <row r="176" spans="1:42" s="1" customFormat="1" ht="17.100000000000001" customHeight="1" x14ac:dyDescent="0.2">
      <c r="A176" s="23"/>
      <c r="B176" s="23"/>
      <c r="C176" s="23"/>
      <c r="D176" s="23"/>
      <c r="E176" s="23"/>
      <c r="F176" s="23"/>
      <c r="G176" s="23"/>
      <c r="H176" s="26">
        <v>496083</v>
      </c>
      <c r="I176" s="26">
        <v>-550347</v>
      </c>
      <c r="J176" s="24"/>
      <c r="K176" s="25">
        <f>K175</f>
        <v>151945.79999999999</v>
      </c>
      <c r="L176" s="25"/>
      <c r="M176" s="25">
        <f>M175</f>
        <v>-23176</v>
      </c>
      <c r="N176" s="25"/>
      <c r="O176" s="25">
        <f>O175</f>
        <v>231776.53</v>
      </c>
      <c r="P176" s="25"/>
      <c r="Q176" s="25">
        <f>Q175</f>
        <v>-166669</v>
      </c>
      <c r="R176" s="25"/>
      <c r="S176" s="25">
        <f>S175</f>
        <v>189247.67</v>
      </c>
      <c r="T176" s="25"/>
      <c r="U176" s="25">
        <f>U175</f>
        <v>-276783</v>
      </c>
      <c r="V176" s="25"/>
      <c r="W176" s="25">
        <f>W175</f>
        <v>-95172.56</v>
      </c>
      <c r="X176" s="25"/>
      <c r="Y176" s="25">
        <f>Y175</f>
        <v>604</v>
      </c>
      <c r="Z176" s="25"/>
      <c r="AA176" s="25">
        <f>AA175</f>
        <v>-36475.54</v>
      </c>
      <c r="AB176" s="25"/>
      <c r="AC176" s="25">
        <f>AC175</f>
        <v>-42936</v>
      </c>
      <c r="AD176" s="25"/>
      <c r="AE176" s="25">
        <f>AE175</f>
        <v>54761.1</v>
      </c>
      <c r="AF176" s="25"/>
      <c r="AG176" s="25">
        <f>AG175</f>
        <v>-41387</v>
      </c>
      <c r="AH176" s="25"/>
      <c r="AI176" s="25">
        <f>AI175</f>
        <v>0</v>
      </c>
      <c r="AJ176" s="25"/>
      <c r="AK176" s="25">
        <f>AK175</f>
        <v>0</v>
      </c>
      <c r="AL176" s="25"/>
      <c r="AM176" s="26">
        <f>ROUND(K176+O176+S176+W176+AA176+AE176+AI176,5)</f>
        <v>496083</v>
      </c>
      <c r="AN176" s="25"/>
      <c r="AO176" s="26">
        <f>ROUND(M176+Q176+U176+Y176+AC176+AG176+AK176,5)</f>
        <v>-550347</v>
      </c>
      <c r="AP176" s="24"/>
    </row>
  </sheetData>
  <autoFilter ref="K2:AO176" xr:uid="{F799BC9B-69E5-4C5D-8DF7-2626CFD55564}">
    <filterColumn colId="1" hiddenButton="1"/>
    <filterColumn colId="3" hiddenButton="1"/>
    <filterColumn colId="5" hiddenButton="1"/>
    <filterColumn colId="7" hiddenButton="1"/>
    <filterColumn colId="9" hiddenButton="1"/>
    <filterColumn colId="11" hiddenButton="1"/>
    <filterColumn colId="13" hiddenButton="1"/>
    <filterColumn colId="15" hiddenButton="1"/>
    <filterColumn colId="17" hiddenButton="1"/>
    <filterColumn colId="19" hiddenButton="1"/>
    <filterColumn colId="21" hiddenButton="1"/>
    <filterColumn colId="23" hiddenButton="1"/>
    <filterColumn colId="25" hiddenButton="1"/>
    <filterColumn colId="27" hiddenButton="1"/>
    <filterColumn colId="29" hiddenButton="1"/>
  </autoFilter>
  <pageMargins left="0.25" right="0.25" top="0.75" bottom="0.25" header="0.1" footer="0.3"/>
  <pageSetup paperSize="160" orientation="landscape" r:id="rId1"/>
  <headerFooter>
    <oddHeader>&amp;L&amp;"Arial,Bold"&amp;8 10:17 AM
&amp;"Arial,Bold"&amp;8 08/24/21
&amp;"Arial,Bold"&amp;8 Accrual Basis&amp;C&amp;"Arial,Bold"&amp;12 Shelter Cove Resort Improvement District #1
&amp;"Arial,Bold"&amp;14 Profit &amp;&amp; Loss Budget vs. Actual
&amp;"Arial,Bold"&amp;10 July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76200</xdr:colOff>
                <xdr:row>1</xdr:row>
                <xdr:rowOff>19050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5</xdr:col>
                <xdr:colOff>76200</xdr:colOff>
                <xdr:row>1</xdr:row>
                <xdr:rowOff>19050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QuickBooks Desktop Export Tips</vt:lpstr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cp:lastPrinted>2021-10-12T22:45:23Z</cp:lastPrinted>
  <dcterms:created xsi:type="dcterms:W3CDTF">2021-08-24T17:17:52Z</dcterms:created>
  <dcterms:modified xsi:type="dcterms:W3CDTF">2021-10-12T22:49:35Z</dcterms:modified>
</cp:coreProperties>
</file>