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sapahue\Documents\"/>
    </mc:Choice>
  </mc:AlternateContent>
  <xr:revisionPtr revIDLastSave="0" documentId="13_ncr:1_{24A738B8-9F62-4100-AB20-BDCAC496B1F4}" xr6:coauthVersionLast="47" xr6:coauthVersionMax="47" xr10:uidLastSave="{00000000-0000-0000-0000-000000000000}"/>
  <bookViews>
    <workbookView xWindow="1830" yWindow="2520" windowWidth="7305" windowHeight="6600" firstSheet="1" activeTab="1" xr2:uid="{BD06A515-4F05-41DC-BCA6-BF182953D000}"/>
  </bookViews>
  <sheets>
    <sheet name="ENERO 2022" sheetId="1" r:id="rId1"/>
    <sheet name="FEBRERO 2022" sheetId="2" r:id="rId2"/>
    <sheet name="MARZO 2022" sheetId="3" r:id="rId3"/>
    <sheet name="ABRIL 2022" sheetId="4" r:id="rId4"/>
    <sheet name="MAYO 202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L4" i="2"/>
  <c r="K4" i="2"/>
  <c r="N25" i="2"/>
  <c r="N4" i="2" l="1"/>
  <c r="N29" i="5"/>
  <c r="N26" i="5"/>
  <c r="N25" i="5"/>
  <c r="N27" i="5"/>
  <c r="N28" i="5"/>
  <c r="N20" i="5"/>
  <c r="N28" i="4"/>
  <c r="N30" i="3"/>
  <c r="K30" i="3"/>
  <c r="L30" i="3"/>
  <c r="M30" i="3"/>
  <c r="J30" i="3"/>
  <c r="G30" i="3"/>
  <c r="H30" i="3"/>
  <c r="I30" i="3"/>
  <c r="F30" i="3"/>
  <c r="C30" i="3"/>
  <c r="D30" i="3"/>
  <c r="E30" i="3"/>
  <c r="B30" i="3"/>
  <c r="J26" i="2"/>
  <c r="F26" i="2"/>
  <c r="C26" i="2"/>
  <c r="D26" i="2"/>
  <c r="E26" i="2"/>
  <c r="B26" i="2"/>
  <c r="N29" i="1"/>
  <c r="K29" i="1"/>
  <c r="L29" i="1"/>
  <c r="M29" i="1"/>
  <c r="J29" i="1"/>
  <c r="G29" i="1"/>
  <c r="H29" i="1"/>
  <c r="I29" i="1"/>
  <c r="F29" i="1"/>
  <c r="C29" i="1"/>
  <c r="D29" i="1"/>
  <c r="E29" i="1"/>
  <c r="B29" i="1"/>
  <c r="J29" i="5"/>
  <c r="I29" i="5"/>
  <c r="H29" i="5"/>
  <c r="N4" i="4"/>
  <c r="K28" i="4"/>
  <c r="L28" i="4"/>
  <c r="M28" i="4"/>
  <c r="J28" i="4"/>
  <c r="G28" i="4"/>
  <c r="H28" i="4"/>
  <c r="I28" i="4"/>
  <c r="F28" i="4"/>
  <c r="D28" i="4"/>
  <c r="E28" i="4"/>
  <c r="C28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G29" i="5" l="1"/>
  <c r="F29" i="5"/>
  <c r="E29" i="5"/>
  <c r="D29" i="5"/>
  <c r="C29" i="5"/>
  <c r="B29" i="5"/>
  <c r="N21" i="5"/>
  <c r="N14" i="5"/>
  <c r="N23" i="3"/>
  <c r="N24" i="3"/>
  <c r="M9" i="3" l="1"/>
  <c r="L9" i="3"/>
  <c r="K9" i="3"/>
  <c r="N5" i="3"/>
  <c r="N6" i="3"/>
  <c r="N7" i="3"/>
  <c r="N8" i="3"/>
  <c r="N10" i="3"/>
  <c r="N11" i="3"/>
  <c r="N12" i="3"/>
  <c r="N15" i="3"/>
  <c r="N16" i="3"/>
  <c r="N17" i="3"/>
  <c r="N18" i="3"/>
  <c r="N19" i="3"/>
  <c r="N20" i="3"/>
  <c r="N21" i="3"/>
  <c r="N22" i="3"/>
  <c r="N25" i="3"/>
  <c r="N26" i="3"/>
  <c r="N27" i="3"/>
  <c r="N28" i="3"/>
  <c r="N29" i="3"/>
  <c r="N4" i="3"/>
  <c r="N5" i="2"/>
  <c r="I7" i="2"/>
  <c r="I26" i="2" s="1"/>
  <c r="H7" i="2"/>
  <c r="H26" i="2" s="1"/>
  <c r="G7" i="2"/>
  <c r="G26" i="2" s="1"/>
  <c r="M7" i="2"/>
  <c r="M26" i="2" s="1"/>
  <c r="L7" i="2"/>
  <c r="L26" i="2" s="1"/>
  <c r="K7" i="2"/>
  <c r="K26" i="2" s="1"/>
  <c r="N23" i="2"/>
  <c r="N9" i="3" l="1"/>
  <c r="N19" i="2"/>
  <c r="N6" i="2"/>
  <c r="N7" i="2"/>
  <c r="N26" i="2" s="1"/>
  <c r="N8" i="2"/>
  <c r="N9" i="2"/>
  <c r="N10" i="2"/>
  <c r="N11" i="2"/>
  <c r="N12" i="2"/>
  <c r="N13" i="2"/>
  <c r="N14" i="2"/>
  <c r="N15" i="2"/>
  <c r="N16" i="2"/>
  <c r="N17" i="2"/>
  <c r="N18" i="2"/>
  <c r="N20" i="2"/>
  <c r="N21" i="2"/>
  <c r="N22" i="2"/>
  <c r="N24" i="2"/>
  <c r="M24" i="1"/>
  <c r="L24" i="1"/>
  <c r="K24" i="1"/>
  <c r="M26" i="1"/>
  <c r="L26" i="1"/>
  <c r="K26" i="1"/>
  <c r="M10" i="1"/>
  <c r="L10" i="1"/>
  <c r="K10" i="1"/>
  <c r="N26" i="1" l="1"/>
  <c r="K25" i="1"/>
  <c r="M25" i="1"/>
  <c r="N25" i="1" s="1"/>
  <c r="L25" i="1"/>
  <c r="E16" i="1"/>
  <c r="D16" i="1"/>
  <c r="C16" i="1"/>
  <c r="E13" i="1"/>
  <c r="D13" i="1"/>
  <c r="C13" i="1"/>
  <c r="M7" i="1"/>
  <c r="L7" i="1"/>
  <c r="K7" i="1"/>
  <c r="I7" i="1"/>
  <c r="H7" i="1"/>
  <c r="G7" i="1"/>
  <c r="E6" i="1"/>
  <c r="D6" i="1"/>
  <c r="C6" i="1"/>
  <c r="M5" i="1"/>
  <c r="L5" i="1"/>
  <c r="K5" i="1"/>
  <c r="N8" i="1"/>
  <c r="N9" i="1"/>
  <c r="N10" i="1"/>
  <c r="N11" i="1"/>
  <c r="N12" i="1"/>
  <c r="N14" i="1"/>
  <c r="N15" i="1"/>
  <c r="N17" i="1"/>
  <c r="N18" i="1"/>
  <c r="N19" i="1"/>
  <c r="N20" i="1"/>
  <c r="N21" i="1"/>
  <c r="N22" i="1"/>
  <c r="N23" i="1"/>
  <c r="N24" i="1"/>
  <c r="N27" i="1"/>
  <c r="N28" i="1"/>
  <c r="N4" i="1"/>
  <c r="L29" i="5"/>
  <c r="M29" i="5"/>
  <c r="K29" i="5"/>
  <c r="N12" i="5"/>
  <c r="N16" i="1" l="1"/>
  <c r="N13" i="1"/>
  <c r="N7" i="1"/>
  <c r="N6" i="1"/>
  <c r="N5" i="1"/>
  <c r="N5" i="5"/>
  <c r="N6" i="5"/>
  <c r="N7" i="5"/>
  <c r="N8" i="5"/>
  <c r="N9" i="5"/>
  <c r="N10" i="5"/>
  <c r="N11" i="5"/>
  <c r="N13" i="5"/>
  <c r="N15" i="5"/>
  <c r="N16" i="5"/>
  <c r="N17" i="5"/>
  <c r="N18" i="5"/>
  <c r="N19" i="5"/>
  <c r="N22" i="5"/>
  <c r="N23" i="5"/>
  <c r="N24" i="5"/>
  <c r="N4" i="5"/>
</calcChain>
</file>

<file path=xl/sharedStrings.xml><?xml version="1.0" encoding="utf-8"?>
<sst xmlns="http://schemas.openxmlformats.org/spreadsheetml/2006/main" count="80" uniqueCount="12">
  <si>
    <t xml:space="preserve">                                DESCUENTOS</t>
  </si>
  <si>
    <t>FECHA</t>
  </si>
  <si>
    <t>CASAS DESH. O TERRENOS</t>
  </si>
  <si>
    <t>SERV. DE AGUA P.</t>
  </si>
  <si>
    <t>SERV. DE ALCAN.</t>
  </si>
  <si>
    <t>SERV. DE SANEAM.</t>
  </si>
  <si>
    <t>INAPAM</t>
  </si>
  <si>
    <t>DESC. DEL 10%</t>
  </si>
  <si>
    <t>SERV.DE AGUA P.</t>
  </si>
  <si>
    <t xml:space="preserve">GRAN TOTAL </t>
  </si>
  <si>
    <t xml:space="preserve">                             CORRESPONDE AL MES DE ENERO    2021  </t>
  </si>
  <si>
    <t xml:space="preserve">                             CORRESPONDE AL MES DE JUNIO    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</si>
</sst>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rgb="FFFFC000"/>
      <name val="Arial"/>
      <family val="2"/>
    </font>
    <font>
      <sz val="24"/>
      <color rgb="FF92D050"/>
      <name val="Arial"/>
      <family val="2"/>
    </font>
    <font>
      <sz val="24"/>
      <color theme="8" tint="0.39997558519241921"/>
      <name val="Arial"/>
      <family val="2"/>
    </font>
    <font>
      <b/>
      <sz val="24"/>
      <color theme="1"/>
      <name val="Arial"/>
      <family val="2"/>
    </font>
    <font>
      <sz val="2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2" fontId="2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14" fontId="2" fillId="0" borderId="2" xfId="1" applyNumberFormat="1" applyFont="1" applyBorder="1"/>
    <xf numFmtId="0" fontId="3" fillId="0" borderId="2" xfId="1" applyNumberFormat="1" applyFont="1" applyBorder="1"/>
    <xf numFmtId="44" fontId="2" fillId="0" borderId="2" xfId="1" applyFont="1" applyBorder="1"/>
    <xf numFmtId="0" fontId="4" fillId="0" borderId="2" xfId="1" applyNumberFormat="1" applyFont="1" applyBorder="1"/>
    <xf numFmtId="0" fontId="5" fillId="0" borderId="2" xfId="1" applyNumberFormat="1" applyFont="1" applyBorder="1"/>
    <xf numFmtId="0" fontId="3" fillId="0" borderId="2" xfId="1" applyNumberFormat="1" applyFont="1" applyFill="1" applyBorder="1"/>
    <xf numFmtId="44" fontId="2" fillId="0" borderId="2" xfId="1" applyFont="1" applyFill="1" applyBorder="1"/>
    <xf numFmtId="0" fontId="4" fillId="0" borderId="2" xfId="1" applyNumberFormat="1" applyFont="1" applyFill="1" applyBorder="1"/>
    <xf numFmtId="0" fontId="5" fillId="0" borderId="2" xfId="1" applyNumberFormat="1" applyFont="1" applyFill="1" applyBorder="1"/>
    <xf numFmtId="0" fontId="3" fillId="0" borderId="0" xfId="0" applyFont="1"/>
    <xf numFmtId="44" fontId="3" fillId="0" borderId="0" xfId="0" applyNumberFormat="1" applyFont="1"/>
    <xf numFmtId="0" fontId="4" fillId="0" borderId="0" xfId="0" applyFont="1"/>
    <xf numFmtId="0" fontId="5" fillId="0" borderId="0" xfId="0" applyFont="1"/>
    <xf numFmtId="44" fontId="7" fillId="0" borderId="0" xfId="0" applyNumberFormat="1" applyFont="1"/>
    <xf numFmtId="44" fontId="2" fillId="0" borderId="0" xfId="0" applyNumberFormat="1" applyFont="1"/>
    <xf numFmtId="14" fontId="2" fillId="0" borderId="2" xfId="1" applyNumberFormat="1" applyFont="1" applyFill="1" applyBorder="1"/>
    <xf numFmtId="44" fontId="0" fillId="0" borderId="0" xfId="0" applyNumberFormat="1"/>
    <xf numFmtId="44" fontId="2" fillId="0" borderId="3" xfId="1" applyFont="1" applyFill="1" applyBorder="1"/>
    <xf numFmtId="44" fontId="5" fillId="0" borderId="0" xfId="0" applyNumberFormat="1" applyFont="1"/>
    <xf numFmtId="0" fontId="2" fillId="0" borderId="1" xfId="0" applyFont="1" applyBorder="1" applyAlignment="1">
      <alignment horizontal="center"/>
    </xf>
    <xf numFmtId="8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A6CA-767D-4136-A160-A110D1BB4FA0}">
  <dimension ref="A1:O32"/>
  <sheetViews>
    <sheetView topLeftCell="N25" zoomScale="69" zoomScaleNormal="69" workbookViewId="0">
      <selection activeCell="N30" sqref="N30"/>
    </sheetView>
  </sheetViews>
  <sheetFormatPr baseColWidth="10" defaultRowHeight="30" x14ac:dyDescent="0.4"/>
  <cols>
    <col min="1" max="1" width="26.5703125" style="1" customWidth="1"/>
    <col min="2" max="2" width="33.28515625" style="1" customWidth="1"/>
    <col min="3" max="3" width="43" style="1" customWidth="1"/>
    <col min="4" max="4" width="42.85546875" style="1" customWidth="1"/>
    <col min="5" max="5" width="46" style="1" customWidth="1"/>
    <col min="6" max="6" width="21.28515625" style="1" customWidth="1"/>
    <col min="7" max="7" width="43.5703125" style="1" customWidth="1"/>
    <col min="8" max="8" width="40.5703125" style="1" customWidth="1"/>
    <col min="9" max="9" width="46.28515625" style="1" customWidth="1"/>
    <col min="10" max="10" width="24.85546875" style="1" customWidth="1"/>
    <col min="11" max="14" width="46" style="1" customWidth="1"/>
  </cols>
  <sheetData>
    <row r="1" spans="1:15" x14ac:dyDescent="0.4">
      <c r="F1" s="1" t="s">
        <v>0</v>
      </c>
    </row>
    <row r="2" spans="1:15" x14ac:dyDescent="0.4">
      <c r="C2" s="28" t="s">
        <v>10</v>
      </c>
      <c r="D2" s="28"/>
      <c r="E2" s="28"/>
      <c r="F2" s="28"/>
      <c r="G2" s="28"/>
      <c r="H2" s="28"/>
      <c r="I2" s="28"/>
      <c r="J2" s="28"/>
    </row>
    <row r="3" spans="1:15" ht="60" x14ac:dyDescent="0.4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3</v>
      </c>
      <c r="H3" s="4" t="s">
        <v>4</v>
      </c>
      <c r="I3" s="4" t="s">
        <v>5</v>
      </c>
      <c r="J3" s="6" t="s">
        <v>7</v>
      </c>
      <c r="K3" s="4" t="s">
        <v>8</v>
      </c>
      <c r="L3" s="4" t="s">
        <v>4</v>
      </c>
      <c r="M3" s="7" t="s">
        <v>5</v>
      </c>
      <c r="N3" s="8" t="s">
        <v>9</v>
      </c>
    </row>
    <row r="4" spans="1:15" x14ac:dyDescent="0.4">
      <c r="A4" s="9">
        <v>44564</v>
      </c>
      <c r="B4" s="10">
        <v>8</v>
      </c>
      <c r="C4" s="11">
        <v>2549.7600000000002</v>
      </c>
      <c r="D4" s="11">
        <v>768.48</v>
      </c>
      <c r="E4" s="11">
        <v>812.16</v>
      </c>
      <c r="F4" s="12">
        <v>34</v>
      </c>
      <c r="G4" s="11">
        <v>7649.28</v>
      </c>
      <c r="H4" s="11">
        <v>2305.44</v>
      </c>
      <c r="I4" s="11">
        <v>2436.48</v>
      </c>
      <c r="J4" s="13">
        <v>38</v>
      </c>
      <c r="K4" s="11">
        <v>2422.27</v>
      </c>
      <c r="L4" s="11">
        <v>730.06</v>
      </c>
      <c r="M4" s="11">
        <v>771.55</v>
      </c>
      <c r="N4" s="11">
        <f>SUM(C4+D4+E4+G4+H4+I4+K4+L4+M4)</f>
        <v>20445.480000000003</v>
      </c>
    </row>
    <row r="5" spans="1:15" x14ac:dyDescent="0.4">
      <c r="A5" s="9">
        <v>44565</v>
      </c>
      <c r="B5" s="10">
        <v>8</v>
      </c>
      <c r="C5" s="11">
        <v>2549.7600000000002</v>
      </c>
      <c r="D5" s="11">
        <v>768.48</v>
      </c>
      <c r="E5" s="11">
        <v>812.16</v>
      </c>
      <c r="F5" s="12">
        <v>41</v>
      </c>
      <c r="G5" s="11">
        <v>9508.48</v>
      </c>
      <c r="H5" s="11">
        <v>2849.78</v>
      </c>
      <c r="I5" s="11">
        <v>3011.76</v>
      </c>
      <c r="J5" s="13">
        <v>44</v>
      </c>
      <c r="K5" s="11">
        <f>2804.74+63.74</f>
        <v>2868.4799999999996</v>
      </c>
      <c r="L5" s="11">
        <f>845.33+19.21</f>
        <v>864.54000000000008</v>
      </c>
      <c r="M5" s="11">
        <f>893.38+20.3</f>
        <v>913.68</v>
      </c>
      <c r="N5" s="11">
        <f>SUM(C5+D5+E5+G5+H5+I5+K5+L5+M5)</f>
        <v>24147.119999999999</v>
      </c>
    </row>
    <row r="6" spans="1:15" x14ac:dyDescent="0.4">
      <c r="A6" s="9">
        <v>44566</v>
      </c>
      <c r="B6" s="10">
        <v>13</v>
      </c>
      <c r="C6" s="11">
        <f>3824.64+318.72</f>
        <v>4143.3599999999997</v>
      </c>
      <c r="D6" s="11">
        <f>1152.72+96.06</f>
        <v>1248.78</v>
      </c>
      <c r="E6" s="11">
        <f>1218.24+101.52</f>
        <v>1319.76</v>
      </c>
      <c r="F6" s="12">
        <v>35</v>
      </c>
      <c r="G6" s="11">
        <v>8764.7999999999993</v>
      </c>
      <c r="H6" s="11">
        <v>2641.65</v>
      </c>
      <c r="I6" s="11">
        <v>2791.8</v>
      </c>
      <c r="J6" s="13">
        <v>0</v>
      </c>
      <c r="K6" s="11">
        <v>3187.2</v>
      </c>
      <c r="L6" s="11">
        <v>960.6</v>
      </c>
      <c r="M6" s="11">
        <v>1015.2</v>
      </c>
      <c r="N6" s="11">
        <f t="shared" ref="N6:N28" si="0">SUM(C6+D6+E6+G6+H6+I6+K6+L6+M6)</f>
        <v>26073.149999999998</v>
      </c>
    </row>
    <row r="7" spans="1:15" x14ac:dyDescent="0.4">
      <c r="A7" s="9">
        <v>44567</v>
      </c>
      <c r="B7" s="10">
        <v>18</v>
      </c>
      <c r="C7" s="11">
        <v>5736.96</v>
      </c>
      <c r="D7" s="11">
        <v>1729.08</v>
      </c>
      <c r="E7" s="11">
        <v>1827.36</v>
      </c>
      <c r="F7" s="12">
        <v>25</v>
      </c>
      <c r="G7" s="11">
        <f>6108.8+318.72</f>
        <v>6427.52</v>
      </c>
      <c r="H7" s="11">
        <f>1841.15+96.06</f>
        <v>1937.21</v>
      </c>
      <c r="I7" s="11">
        <f>1945.8+101.52</f>
        <v>2047.32</v>
      </c>
      <c r="J7" s="13">
        <v>47</v>
      </c>
      <c r="K7" s="11">
        <f>2995.97+63.74</f>
        <v>3059.7099999999996</v>
      </c>
      <c r="L7" s="11">
        <f>902.96+19.2</f>
        <v>922.16000000000008</v>
      </c>
      <c r="M7" s="11">
        <f>954.29+20.32</f>
        <v>974.61</v>
      </c>
      <c r="N7" s="11">
        <f t="shared" si="0"/>
        <v>24661.93</v>
      </c>
    </row>
    <row r="8" spans="1:15" x14ac:dyDescent="0.4">
      <c r="A8" s="9">
        <v>44568</v>
      </c>
      <c r="B8" s="10">
        <v>15</v>
      </c>
      <c r="C8" s="11">
        <v>4462.08</v>
      </c>
      <c r="D8" s="11">
        <v>1344.84</v>
      </c>
      <c r="E8" s="11">
        <v>1421.28</v>
      </c>
      <c r="F8" s="12">
        <v>30</v>
      </c>
      <c r="G8" s="11">
        <v>6480.64</v>
      </c>
      <c r="H8" s="11">
        <v>1953.22</v>
      </c>
      <c r="I8" s="11">
        <v>2064.2399999999998</v>
      </c>
      <c r="J8" s="13">
        <v>47</v>
      </c>
      <c r="K8" s="11">
        <v>2995.97</v>
      </c>
      <c r="L8" s="11">
        <v>902.96</v>
      </c>
      <c r="M8" s="11">
        <v>954.29</v>
      </c>
      <c r="N8" s="11">
        <f t="shared" si="0"/>
        <v>22579.52</v>
      </c>
    </row>
    <row r="9" spans="1:15" x14ac:dyDescent="0.4">
      <c r="A9" s="9">
        <v>44569</v>
      </c>
      <c r="B9" s="10">
        <v>4</v>
      </c>
      <c r="C9" s="11">
        <v>1274.8800000000001</v>
      </c>
      <c r="D9" s="11">
        <v>384.24</v>
      </c>
      <c r="E9" s="11">
        <v>406.08</v>
      </c>
      <c r="F9" s="12">
        <v>4</v>
      </c>
      <c r="G9" s="11">
        <v>478.08</v>
      </c>
      <c r="H9" s="11">
        <v>144.09</v>
      </c>
      <c r="I9" s="11">
        <v>152.28</v>
      </c>
      <c r="J9" s="13">
        <v>16</v>
      </c>
      <c r="K9" s="11">
        <v>1019.9</v>
      </c>
      <c r="L9" s="11">
        <v>307.39</v>
      </c>
      <c r="M9" s="11">
        <v>324.87</v>
      </c>
      <c r="N9" s="11">
        <f t="shared" si="0"/>
        <v>4491.8100000000004</v>
      </c>
    </row>
    <row r="10" spans="1:15" x14ac:dyDescent="0.4">
      <c r="A10" s="9">
        <v>44571</v>
      </c>
      <c r="B10" s="10">
        <v>12</v>
      </c>
      <c r="C10" s="11">
        <v>3824.64</v>
      </c>
      <c r="D10" s="11">
        <v>1152.72</v>
      </c>
      <c r="E10" s="11">
        <v>1218.24</v>
      </c>
      <c r="F10" s="12">
        <v>32</v>
      </c>
      <c r="G10" s="11">
        <v>7543.04</v>
      </c>
      <c r="H10" s="11">
        <v>2273.42</v>
      </c>
      <c r="I10" s="11">
        <v>2402.64</v>
      </c>
      <c r="J10" s="13">
        <v>70</v>
      </c>
      <c r="K10" s="11">
        <f>4334.59+63.74</f>
        <v>4398.33</v>
      </c>
      <c r="L10" s="11">
        <f>1306.42+19.21</f>
        <v>1325.63</v>
      </c>
      <c r="M10" s="11">
        <f>1380.67+20.31</f>
        <v>1400.98</v>
      </c>
      <c r="N10" s="11">
        <f t="shared" si="0"/>
        <v>25539.64</v>
      </c>
      <c r="O10" s="25"/>
    </row>
    <row r="11" spans="1:15" x14ac:dyDescent="0.4">
      <c r="A11" s="9">
        <v>44572</v>
      </c>
      <c r="B11" s="10">
        <v>18</v>
      </c>
      <c r="C11" s="11">
        <v>5736.96</v>
      </c>
      <c r="D11" s="11">
        <v>1729.08</v>
      </c>
      <c r="E11" s="11">
        <v>1827.36</v>
      </c>
      <c r="F11" s="12">
        <v>27</v>
      </c>
      <c r="G11" s="11">
        <v>7808.14</v>
      </c>
      <c r="H11" s="11">
        <v>2353.4699999999998</v>
      </c>
      <c r="I11" s="11">
        <v>2487.2399999999998</v>
      </c>
      <c r="J11" s="13">
        <v>51</v>
      </c>
      <c r="K11" s="11">
        <v>3250.94</v>
      </c>
      <c r="L11" s="11">
        <v>979.81</v>
      </c>
      <c r="M11" s="11">
        <v>1035.51</v>
      </c>
      <c r="N11" s="11">
        <f t="shared" si="0"/>
        <v>27208.51</v>
      </c>
    </row>
    <row r="12" spans="1:15" x14ac:dyDescent="0.4">
      <c r="A12" s="9">
        <v>44573</v>
      </c>
      <c r="B12" s="10">
        <v>10</v>
      </c>
      <c r="C12" s="11">
        <v>3187.2</v>
      </c>
      <c r="D12" s="11">
        <v>960.6</v>
      </c>
      <c r="E12" s="11">
        <v>1015.2</v>
      </c>
      <c r="F12" s="12">
        <v>30</v>
      </c>
      <c r="G12" s="11">
        <v>7968</v>
      </c>
      <c r="H12" s="11">
        <v>2401.5</v>
      </c>
      <c r="I12" s="11">
        <v>2538</v>
      </c>
      <c r="J12" s="13">
        <v>32</v>
      </c>
      <c r="K12" s="11">
        <v>2039.81</v>
      </c>
      <c r="L12" s="11">
        <v>614.78</v>
      </c>
      <c r="M12" s="11">
        <v>649.73</v>
      </c>
      <c r="N12" s="11">
        <f t="shared" si="0"/>
        <v>21374.82</v>
      </c>
    </row>
    <row r="13" spans="1:15" x14ac:dyDescent="0.4">
      <c r="A13" s="9">
        <v>44574</v>
      </c>
      <c r="B13" s="10">
        <v>7</v>
      </c>
      <c r="C13" s="11">
        <f>1912.32+318.72</f>
        <v>2231.04</v>
      </c>
      <c r="D13" s="11">
        <f>576.36+96.06</f>
        <v>672.42000000000007</v>
      </c>
      <c r="E13" s="11">
        <f>609.12+101.52</f>
        <v>710.64</v>
      </c>
      <c r="F13" s="12">
        <v>29</v>
      </c>
      <c r="G13" s="11">
        <v>7118.08</v>
      </c>
      <c r="H13" s="11">
        <v>2145.34</v>
      </c>
      <c r="I13" s="11">
        <v>2267.2800000000002</v>
      </c>
      <c r="J13" s="13">
        <v>52</v>
      </c>
      <c r="K13" s="11">
        <v>3314.69</v>
      </c>
      <c r="L13" s="11">
        <v>979.81</v>
      </c>
      <c r="M13" s="11">
        <v>1035.51</v>
      </c>
      <c r="N13" s="11">
        <f t="shared" si="0"/>
        <v>20474.810000000001</v>
      </c>
    </row>
    <row r="14" spans="1:15" x14ac:dyDescent="0.4">
      <c r="A14" s="9">
        <v>44575</v>
      </c>
      <c r="B14" s="10">
        <v>17</v>
      </c>
      <c r="C14" s="11">
        <v>5418.24</v>
      </c>
      <c r="D14" s="11">
        <v>1633.01</v>
      </c>
      <c r="E14" s="11">
        <v>1725.84</v>
      </c>
      <c r="F14" s="12">
        <v>35</v>
      </c>
      <c r="G14" s="11">
        <v>5205.76</v>
      </c>
      <c r="H14" s="11">
        <v>1568.98</v>
      </c>
      <c r="I14" s="11">
        <v>1658.16</v>
      </c>
      <c r="J14" s="13">
        <v>56</v>
      </c>
      <c r="K14" s="11">
        <v>3569.66</v>
      </c>
      <c r="L14" s="11">
        <v>1037.46</v>
      </c>
      <c r="M14" s="11">
        <v>1096.43</v>
      </c>
      <c r="N14" s="11">
        <f t="shared" si="0"/>
        <v>22913.54</v>
      </c>
    </row>
    <row r="15" spans="1:15" x14ac:dyDescent="0.4">
      <c r="A15" s="9">
        <v>44576</v>
      </c>
      <c r="B15" s="10">
        <v>2</v>
      </c>
      <c r="C15" s="11">
        <v>637.44000000000005</v>
      </c>
      <c r="D15" s="11">
        <v>192.12</v>
      </c>
      <c r="E15" s="11">
        <v>203.04</v>
      </c>
      <c r="F15" s="12">
        <v>2</v>
      </c>
      <c r="G15" s="11">
        <v>371.84</v>
      </c>
      <c r="H15" s="11">
        <v>112.07</v>
      </c>
      <c r="I15" s="11">
        <v>118.44</v>
      </c>
      <c r="J15" s="13">
        <v>16</v>
      </c>
      <c r="K15" s="11">
        <v>1019.9</v>
      </c>
      <c r="L15" s="11">
        <v>307.39</v>
      </c>
      <c r="M15" s="11">
        <v>324.87</v>
      </c>
      <c r="N15" s="11">
        <f t="shared" si="0"/>
        <v>3287.1099999999997</v>
      </c>
    </row>
    <row r="16" spans="1:15" x14ac:dyDescent="0.4">
      <c r="A16" s="9">
        <v>44578</v>
      </c>
      <c r="B16" s="10">
        <v>15</v>
      </c>
      <c r="C16" s="11">
        <f>4462.08+318.72</f>
        <v>4780.8</v>
      </c>
      <c r="D16" s="11">
        <f>1344.84+96.06</f>
        <v>1440.8999999999999</v>
      </c>
      <c r="E16" s="11">
        <f>1421.28+101.52</f>
        <v>1522.8</v>
      </c>
      <c r="F16" s="12">
        <v>32</v>
      </c>
      <c r="G16" s="11">
        <v>7861.76</v>
      </c>
      <c r="H16" s="11">
        <v>2273.42</v>
      </c>
      <c r="I16" s="11">
        <v>2402.64</v>
      </c>
      <c r="J16" s="13">
        <v>51</v>
      </c>
      <c r="K16" s="11">
        <v>3314.69</v>
      </c>
      <c r="L16" s="11">
        <v>999.02</v>
      </c>
      <c r="M16" s="11">
        <v>1055.81</v>
      </c>
      <c r="N16" s="11">
        <f t="shared" si="0"/>
        <v>25651.84</v>
      </c>
    </row>
    <row r="17" spans="1:15" x14ac:dyDescent="0.4">
      <c r="A17" s="9">
        <v>44579</v>
      </c>
      <c r="B17" s="10">
        <v>13</v>
      </c>
      <c r="C17" s="11">
        <v>4143.3599999999997</v>
      </c>
      <c r="D17" s="11">
        <v>1248.78</v>
      </c>
      <c r="E17" s="11">
        <v>1319.76</v>
      </c>
      <c r="F17" s="12">
        <v>41</v>
      </c>
      <c r="G17" s="11">
        <v>10677.12</v>
      </c>
      <c r="H17" s="11">
        <v>3218.01</v>
      </c>
      <c r="I17" s="11">
        <v>3400.92</v>
      </c>
      <c r="J17" s="13">
        <v>46</v>
      </c>
      <c r="K17" s="11">
        <v>2932.22</v>
      </c>
      <c r="L17" s="11">
        <v>845.33</v>
      </c>
      <c r="M17" s="11">
        <v>893.39</v>
      </c>
      <c r="N17" s="11">
        <f t="shared" si="0"/>
        <v>28678.89</v>
      </c>
    </row>
    <row r="18" spans="1:15" x14ac:dyDescent="0.4">
      <c r="A18" s="9">
        <v>44580</v>
      </c>
      <c r="B18" s="10">
        <v>10</v>
      </c>
      <c r="C18" s="11">
        <v>3187.2</v>
      </c>
      <c r="D18" s="11">
        <v>960.6</v>
      </c>
      <c r="E18" s="11">
        <v>1015.2</v>
      </c>
      <c r="F18" s="12">
        <v>17</v>
      </c>
      <c r="G18" s="11">
        <v>4355.84</v>
      </c>
      <c r="H18" s="11">
        <v>1312.82</v>
      </c>
      <c r="I18" s="11">
        <v>1387.44</v>
      </c>
      <c r="J18" s="13">
        <v>26</v>
      </c>
      <c r="K18" s="11">
        <v>1657.34</v>
      </c>
      <c r="L18" s="11">
        <v>499.51</v>
      </c>
      <c r="M18" s="11">
        <v>527.91</v>
      </c>
      <c r="N18" s="11">
        <f t="shared" si="0"/>
        <v>14903.86</v>
      </c>
    </row>
    <row r="19" spans="1:15" x14ac:dyDescent="0.4">
      <c r="A19" s="9">
        <v>44581</v>
      </c>
      <c r="B19" s="10">
        <v>6</v>
      </c>
      <c r="C19" s="11">
        <v>1912.32</v>
      </c>
      <c r="D19" s="11">
        <v>576.36</v>
      </c>
      <c r="E19" s="11">
        <v>609.12</v>
      </c>
      <c r="F19" s="12">
        <v>24</v>
      </c>
      <c r="G19" s="11">
        <v>5790.08</v>
      </c>
      <c r="H19" s="11">
        <v>1745.09</v>
      </c>
      <c r="I19" s="11">
        <v>1844.28</v>
      </c>
      <c r="J19" s="13">
        <v>25</v>
      </c>
      <c r="K19" s="11">
        <v>1593.6</v>
      </c>
      <c r="L19" s="11">
        <v>480.3</v>
      </c>
      <c r="M19" s="11">
        <v>507.6</v>
      </c>
      <c r="N19" s="11">
        <f t="shared" si="0"/>
        <v>15058.75</v>
      </c>
    </row>
    <row r="20" spans="1:15" x14ac:dyDescent="0.4">
      <c r="A20" s="9">
        <v>44582</v>
      </c>
      <c r="B20" s="10">
        <v>8</v>
      </c>
      <c r="C20" s="11">
        <v>2549.7600000000002</v>
      </c>
      <c r="D20" s="11">
        <v>768.48</v>
      </c>
      <c r="E20" s="11">
        <v>812.16</v>
      </c>
      <c r="F20" s="12">
        <v>37</v>
      </c>
      <c r="G20" s="11">
        <v>9720.9599999999991</v>
      </c>
      <c r="H20" s="11">
        <v>3025.89</v>
      </c>
      <c r="I20" s="11">
        <v>3197.88</v>
      </c>
      <c r="J20" s="13">
        <v>37</v>
      </c>
      <c r="K20" s="11">
        <v>2294.7800000000002</v>
      </c>
      <c r="L20" s="11">
        <v>691.63</v>
      </c>
      <c r="M20" s="11">
        <v>730.95</v>
      </c>
      <c r="N20" s="11">
        <f t="shared" si="0"/>
        <v>23792.49</v>
      </c>
    </row>
    <row r="21" spans="1:15" x14ac:dyDescent="0.4">
      <c r="A21" s="9">
        <v>44583</v>
      </c>
      <c r="B21" s="10">
        <v>8</v>
      </c>
      <c r="C21" s="11">
        <v>2549.7600000000002</v>
      </c>
      <c r="D21" s="11">
        <v>768.48</v>
      </c>
      <c r="E21" s="11">
        <v>812.16</v>
      </c>
      <c r="F21" s="12">
        <v>4</v>
      </c>
      <c r="G21" s="11">
        <v>1009.28</v>
      </c>
      <c r="H21" s="11">
        <v>304.19</v>
      </c>
      <c r="I21" s="11">
        <v>321.48</v>
      </c>
      <c r="J21" s="13">
        <v>15</v>
      </c>
      <c r="K21" s="11">
        <v>956.16</v>
      </c>
      <c r="L21" s="11">
        <v>288.18</v>
      </c>
      <c r="M21" s="11">
        <v>304.56</v>
      </c>
      <c r="N21" s="11">
        <f t="shared" si="0"/>
        <v>7314.2500000000009</v>
      </c>
    </row>
    <row r="22" spans="1:15" x14ac:dyDescent="0.4">
      <c r="A22" s="9">
        <v>44585</v>
      </c>
      <c r="B22" s="14">
        <v>15</v>
      </c>
      <c r="C22" s="15">
        <v>4780.8</v>
      </c>
      <c r="D22" s="15">
        <v>1440.9</v>
      </c>
      <c r="E22" s="15">
        <v>1522.8</v>
      </c>
      <c r="F22" s="16">
        <v>20</v>
      </c>
      <c r="G22" s="15">
        <v>5843.2</v>
      </c>
      <c r="H22" s="15">
        <v>1761.1</v>
      </c>
      <c r="I22" s="15">
        <v>1861.2</v>
      </c>
      <c r="J22" s="17">
        <v>47</v>
      </c>
      <c r="K22" s="15">
        <v>2995.97</v>
      </c>
      <c r="L22" s="15">
        <v>883.75</v>
      </c>
      <c r="M22" s="15">
        <v>933.99</v>
      </c>
      <c r="N22" s="11">
        <f t="shared" si="0"/>
        <v>22023.710000000003</v>
      </c>
    </row>
    <row r="23" spans="1:15" x14ac:dyDescent="0.4">
      <c r="A23" s="9">
        <v>44586</v>
      </c>
      <c r="B23" s="10">
        <v>19</v>
      </c>
      <c r="C23" s="11">
        <v>6055.68</v>
      </c>
      <c r="D23" s="11">
        <v>1825.14</v>
      </c>
      <c r="E23" s="11">
        <v>1928.88</v>
      </c>
      <c r="F23" s="12">
        <v>28</v>
      </c>
      <c r="G23" s="11">
        <v>7861.76</v>
      </c>
      <c r="H23" s="11">
        <v>2369.48</v>
      </c>
      <c r="I23" s="11">
        <v>2504.16</v>
      </c>
      <c r="J23" s="13">
        <v>24</v>
      </c>
      <c r="K23" s="11">
        <v>1529.86</v>
      </c>
      <c r="L23" s="11">
        <v>461.09</v>
      </c>
      <c r="M23" s="11">
        <v>487.29</v>
      </c>
      <c r="N23" s="11">
        <f t="shared" si="0"/>
        <v>25023.34</v>
      </c>
    </row>
    <row r="24" spans="1:15" x14ac:dyDescent="0.4">
      <c r="A24" s="9">
        <v>44587</v>
      </c>
      <c r="B24" s="10">
        <v>11</v>
      </c>
      <c r="C24" s="11">
        <v>3505.92</v>
      </c>
      <c r="D24" s="11">
        <v>1056.6600000000001</v>
      </c>
      <c r="E24" s="11">
        <v>1116.72</v>
      </c>
      <c r="F24" s="12">
        <v>16</v>
      </c>
      <c r="G24" s="11">
        <v>4568.32</v>
      </c>
      <c r="H24" s="11">
        <v>1376.86</v>
      </c>
      <c r="I24" s="11">
        <v>1455.12</v>
      </c>
      <c r="J24" s="13">
        <v>27</v>
      </c>
      <c r="K24" s="11">
        <f>1721.09+63.74</f>
        <v>1784.83</v>
      </c>
      <c r="L24" s="11">
        <f>518.72+19.21</f>
        <v>537.93000000000006</v>
      </c>
      <c r="M24" s="11">
        <f>548.21+20.31</f>
        <v>568.52</v>
      </c>
      <c r="N24" s="11">
        <f t="shared" si="0"/>
        <v>15970.88</v>
      </c>
    </row>
    <row r="25" spans="1:15" x14ac:dyDescent="0.4">
      <c r="A25" s="9">
        <v>44588</v>
      </c>
      <c r="B25" s="10">
        <v>11</v>
      </c>
      <c r="C25" s="11">
        <v>3505.92</v>
      </c>
      <c r="D25" s="11">
        <v>1056.6600000000001</v>
      </c>
      <c r="E25" s="11">
        <v>1116.72</v>
      </c>
      <c r="F25" s="12">
        <v>19</v>
      </c>
      <c r="G25" s="11">
        <v>5790.08</v>
      </c>
      <c r="H25" s="11">
        <v>1745.09</v>
      </c>
      <c r="I25" s="11">
        <v>1844.28</v>
      </c>
      <c r="J25" s="13">
        <v>31</v>
      </c>
      <c r="K25" s="11">
        <f>1976.06+63.78</f>
        <v>2039.84</v>
      </c>
      <c r="L25" s="11">
        <f>595.57+19.21</f>
        <v>614.78000000000009</v>
      </c>
      <c r="M25" s="11">
        <f>629.4+20.3</f>
        <v>649.69999999999993</v>
      </c>
      <c r="N25" s="11">
        <f t="shared" si="0"/>
        <v>18363.07</v>
      </c>
    </row>
    <row r="26" spans="1:15" x14ac:dyDescent="0.4">
      <c r="A26" s="9">
        <v>44589</v>
      </c>
      <c r="B26" s="10">
        <v>15</v>
      </c>
      <c r="C26" s="11">
        <v>4780.8</v>
      </c>
      <c r="D26" s="11">
        <v>1440.9</v>
      </c>
      <c r="E26" s="11">
        <v>1522.8</v>
      </c>
      <c r="F26" s="12">
        <v>14</v>
      </c>
      <c r="G26" s="11">
        <v>4196.4799999999996</v>
      </c>
      <c r="H26" s="11">
        <v>1168.73</v>
      </c>
      <c r="I26" s="11">
        <v>1235.1600000000001</v>
      </c>
      <c r="J26" s="13">
        <v>44</v>
      </c>
      <c r="K26" s="11">
        <f>2804.74+63.74</f>
        <v>2868.4799999999996</v>
      </c>
      <c r="L26" s="11">
        <f>845.33+19.21</f>
        <v>864.54000000000008</v>
      </c>
      <c r="M26" s="11">
        <f>893.37+20.31</f>
        <v>913.68</v>
      </c>
      <c r="N26" s="11">
        <f t="shared" si="0"/>
        <v>18991.57</v>
      </c>
      <c r="O26" s="25"/>
    </row>
    <row r="27" spans="1:15" x14ac:dyDescent="0.4">
      <c r="A27" s="9">
        <v>44590</v>
      </c>
      <c r="B27" s="10">
        <v>9</v>
      </c>
      <c r="C27" s="11">
        <v>2868.48</v>
      </c>
      <c r="D27" s="11">
        <v>864.54</v>
      </c>
      <c r="E27" s="11">
        <v>913.68</v>
      </c>
      <c r="F27" s="12">
        <v>5</v>
      </c>
      <c r="G27" s="11">
        <v>1593.6</v>
      </c>
      <c r="H27" s="11">
        <v>480.3</v>
      </c>
      <c r="I27" s="11">
        <v>507.6</v>
      </c>
      <c r="J27" s="13">
        <v>19</v>
      </c>
      <c r="K27" s="11">
        <v>1211.1400000000001</v>
      </c>
      <c r="L27" s="11">
        <v>365.03</v>
      </c>
      <c r="M27" s="11">
        <v>385.77</v>
      </c>
      <c r="N27" s="11">
        <f t="shared" si="0"/>
        <v>9190.1400000000012</v>
      </c>
    </row>
    <row r="28" spans="1:15" x14ac:dyDescent="0.4">
      <c r="A28" s="9">
        <v>44592</v>
      </c>
      <c r="B28" s="10">
        <v>20</v>
      </c>
      <c r="C28" s="11">
        <v>6374.4</v>
      </c>
      <c r="D28" s="11">
        <v>1921.2</v>
      </c>
      <c r="E28" s="11">
        <v>2030.4</v>
      </c>
      <c r="F28" s="12">
        <v>28</v>
      </c>
      <c r="G28" s="11">
        <v>8339.84</v>
      </c>
      <c r="H28" s="11">
        <v>2513.5700000000002</v>
      </c>
      <c r="I28" s="11">
        <v>2656.44</v>
      </c>
      <c r="J28" s="13">
        <v>46</v>
      </c>
      <c r="K28" s="11">
        <v>2932.22</v>
      </c>
      <c r="L28" s="11">
        <v>883.75</v>
      </c>
      <c r="M28" s="11">
        <v>933.99</v>
      </c>
      <c r="N28" s="11">
        <f t="shared" si="0"/>
        <v>28585.81</v>
      </c>
    </row>
    <row r="29" spans="1:15" x14ac:dyDescent="0.4">
      <c r="B29" s="18">
        <f>SUM(B4:B28)</f>
        <v>292</v>
      </c>
      <c r="C29" s="18">
        <f t="shared" ref="C29:E29" si="1">SUM(C4:C28)</f>
        <v>92747.51999999999</v>
      </c>
      <c r="D29" s="18">
        <f t="shared" si="1"/>
        <v>27953.450000000004</v>
      </c>
      <c r="E29" s="18">
        <f t="shared" si="1"/>
        <v>29542.320000000003</v>
      </c>
      <c r="F29" s="20">
        <f>SUM(F4:F28)</f>
        <v>609</v>
      </c>
      <c r="G29" s="20">
        <f t="shared" ref="G29:I29" si="2">SUM(G4:G28)</f>
        <v>152931.97999999998</v>
      </c>
      <c r="H29" s="20">
        <f t="shared" si="2"/>
        <v>45980.720000000016</v>
      </c>
      <c r="I29" s="20">
        <f t="shared" si="2"/>
        <v>48594.240000000005</v>
      </c>
      <c r="J29" s="21">
        <f>SUM(J4:J28)</f>
        <v>907</v>
      </c>
      <c r="K29" s="21">
        <f t="shared" ref="K29:M29" si="3">SUM(K4:K28)</f>
        <v>61257.990000000005</v>
      </c>
      <c r="L29" s="21">
        <f t="shared" si="3"/>
        <v>18347.43</v>
      </c>
      <c r="M29" s="21">
        <f t="shared" si="3"/>
        <v>19390.390000000003</v>
      </c>
      <c r="N29" s="22">
        <f>SUM(N4:N28)</f>
        <v>496746.0400000001</v>
      </c>
    </row>
    <row r="31" spans="1:15" x14ac:dyDescent="0.4">
      <c r="C31" s="23"/>
    </row>
    <row r="32" spans="1:15" x14ac:dyDescent="0.4">
      <c r="F32" s="23"/>
    </row>
  </sheetData>
  <mergeCells count="1">
    <mergeCell ref="C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695A-4B89-4DA1-B1D1-37E4DC6EE390}">
  <dimension ref="A1:O29"/>
  <sheetViews>
    <sheetView tabSelected="1" topLeftCell="N3" zoomScale="73" zoomScaleNormal="73" workbookViewId="0">
      <selection activeCell="P4" sqref="P4"/>
    </sheetView>
  </sheetViews>
  <sheetFormatPr baseColWidth="10" defaultRowHeight="30" x14ac:dyDescent="0.4"/>
  <cols>
    <col min="1" max="1" width="26.5703125" style="1" customWidth="1"/>
    <col min="2" max="2" width="33.28515625" style="1" customWidth="1"/>
    <col min="3" max="3" width="43" style="1" customWidth="1"/>
    <col min="4" max="4" width="42.85546875" style="1" customWidth="1"/>
    <col min="5" max="5" width="46" style="1" customWidth="1"/>
    <col min="6" max="6" width="21.28515625" style="1" customWidth="1"/>
    <col min="7" max="7" width="43.5703125" style="1" customWidth="1"/>
    <col min="8" max="8" width="40.5703125" style="1" customWidth="1"/>
    <col min="9" max="9" width="46.28515625" style="1" customWidth="1"/>
    <col min="10" max="10" width="24.85546875" style="1" customWidth="1"/>
    <col min="11" max="14" width="46" style="1" customWidth="1"/>
  </cols>
  <sheetData>
    <row r="1" spans="1:15" x14ac:dyDescent="0.4">
      <c r="F1" s="1" t="s">
        <v>0</v>
      </c>
    </row>
    <row r="2" spans="1:15" x14ac:dyDescent="0.4">
      <c r="C2" s="28" t="s">
        <v>10</v>
      </c>
      <c r="D2" s="28"/>
      <c r="E2" s="28"/>
      <c r="F2" s="28"/>
      <c r="G2" s="28"/>
      <c r="H2" s="28"/>
      <c r="I2" s="28"/>
      <c r="J2" s="28"/>
    </row>
    <row r="3" spans="1:15" ht="60" x14ac:dyDescent="0.4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3</v>
      </c>
      <c r="H3" s="4" t="s">
        <v>4</v>
      </c>
      <c r="I3" s="4" t="s">
        <v>5</v>
      </c>
      <c r="J3" s="6" t="s">
        <v>7</v>
      </c>
      <c r="K3" s="4" t="s">
        <v>8</v>
      </c>
      <c r="L3" s="4" t="s">
        <v>4</v>
      </c>
      <c r="M3" s="7" t="s">
        <v>5</v>
      </c>
      <c r="N3" s="8" t="s">
        <v>9</v>
      </c>
    </row>
    <row r="4" spans="1:15" x14ac:dyDescent="0.4">
      <c r="A4" s="9">
        <v>44593</v>
      </c>
      <c r="B4" s="10">
        <v>10</v>
      </c>
      <c r="C4" s="11">
        <v>3187.2</v>
      </c>
      <c r="D4" s="11">
        <v>960.6</v>
      </c>
      <c r="E4" s="11">
        <v>1015.2</v>
      </c>
      <c r="F4" s="12">
        <v>18</v>
      </c>
      <c r="G4" s="11">
        <v>5471.36</v>
      </c>
      <c r="H4" s="11">
        <v>1649.03</v>
      </c>
      <c r="I4" s="11">
        <v>1742.77</v>
      </c>
      <c r="J4" s="13">
        <v>33</v>
      </c>
      <c r="K4" s="11">
        <f>2039.81+63.74</f>
        <v>2103.5499999999997</v>
      </c>
      <c r="L4" s="11">
        <f>614.78+19.21</f>
        <v>633.99</v>
      </c>
      <c r="M4" s="11">
        <f>649.73+20.3</f>
        <v>670.03</v>
      </c>
      <c r="N4" s="11">
        <f>SUM(C4+D4+E4+G4+H4+I4+K4+L4+M4)</f>
        <v>17433.73</v>
      </c>
      <c r="O4" s="25"/>
    </row>
    <row r="5" spans="1:15" x14ac:dyDescent="0.4">
      <c r="A5" s="9">
        <v>44594</v>
      </c>
      <c r="B5" s="10">
        <v>13</v>
      </c>
      <c r="C5" s="11">
        <v>4143.3599999999997</v>
      </c>
      <c r="D5" s="11">
        <v>1248.78</v>
      </c>
      <c r="E5" s="11">
        <v>1319.76</v>
      </c>
      <c r="F5" s="12">
        <v>11</v>
      </c>
      <c r="G5" s="11">
        <v>3293.44</v>
      </c>
      <c r="H5" s="11">
        <v>992.62</v>
      </c>
      <c r="I5" s="11">
        <v>1049.04</v>
      </c>
      <c r="J5" s="13">
        <v>23</v>
      </c>
      <c r="K5" s="11">
        <v>1466.11</v>
      </c>
      <c r="L5" s="11">
        <v>441.88</v>
      </c>
      <c r="M5" s="11">
        <v>466.99</v>
      </c>
      <c r="N5" s="11">
        <f>SUM(C5+D5+E5+G5+H5+I5+K5+L5+M5)</f>
        <v>14421.98</v>
      </c>
    </row>
    <row r="6" spans="1:15" x14ac:dyDescent="0.4">
      <c r="A6" s="9">
        <v>44595</v>
      </c>
      <c r="B6" s="10">
        <v>10</v>
      </c>
      <c r="C6" s="11">
        <v>3187.2</v>
      </c>
      <c r="D6" s="11">
        <v>960.6</v>
      </c>
      <c r="E6" s="11">
        <v>1015.2</v>
      </c>
      <c r="F6" s="12">
        <v>13</v>
      </c>
      <c r="G6" s="11">
        <v>4143.3599999999997</v>
      </c>
      <c r="H6" s="11">
        <v>1248.78</v>
      </c>
      <c r="I6" s="11">
        <v>1319.76</v>
      </c>
      <c r="J6" s="13">
        <v>22</v>
      </c>
      <c r="K6" s="11">
        <v>1402.37</v>
      </c>
      <c r="L6" s="11">
        <v>403.45</v>
      </c>
      <c r="M6" s="11">
        <v>426.39</v>
      </c>
      <c r="N6" s="11">
        <f t="shared" ref="N6:N24" si="0">SUM(C6+D6+E6+G6+H6+I6+K6+L6+M6)</f>
        <v>14107.11</v>
      </c>
    </row>
    <row r="7" spans="1:15" x14ac:dyDescent="0.4">
      <c r="A7" s="9">
        <v>44596</v>
      </c>
      <c r="B7" s="10">
        <v>6</v>
      </c>
      <c r="C7" s="11">
        <v>1912.32</v>
      </c>
      <c r="D7" s="11">
        <v>576.36</v>
      </c>
      <c r="E7" s="11">
        <v>609.12</v>
      </c>
      <c r="F7" s="12">
        <v>10</v>
      </c>
      <c r="G7" s="11">
        <f>2602.88+318.72</f>
        <v>2921.6000000000004</v>
      </c>
      <c r="H7" s="11">
        <f>784.49+96.06</f>
        <v>880.55</v>
      </c>
      <c r="I7" s="11">
        <f>829.08+101.52</f>
        <v>930.6</v>
      </c>
      <c r="J7" s="13">
        <v>20</v>
      </c>
      <c r="K7" s="11">
        <f>1211.14+63.74</f>
        <v>1274.8800000000001</v>
      </c>
      <c r="L7" s="11">
        <f>365.03+19.21</f>
        <v>384.23999999999995</v>
      </c>
      <c r="M7" s="11">
        <f>385.78+20.3</f>
        <v>406.08</v>
      </c>
      <c r="N7" s="11">
        <f t="shared" si="0"/>
        <v>9895.75</v>
      </c>
    </row>
    <row r="8" spans="1:15" x14ac:dyDescent="0.4">
      <c r="A8" s="9">
        <v>44597</v>
      </c>
      <c r="B8" s="10">
        <v>2</v>
      </c>
      <c r="C8" s="11">
        <v>637.44000000000005</v>
      </c>
      <c r="D8" s="11">
        <v>192.12</v>
      </c>
      <c r="E8" s="11">
        <v>203.04</v>
      </c>
      <c r="F8" s="12">
        <v>4</v>
      </c>
      <c r="G8" s="11">
        <v>1274.8800000000001</v>
      </c>
      <c r="H8" s="11">
        <v>384.24</v>
      </c>
      <c r="I8" s="11">
        <v>406.08</v>
      </c>
      <c r="J8" s="13">
        <v>4</v>
      </c>
      <c r="K8" s="11">
        <v>254.98</v>
      </c>
      <c r="L8" s="11">
        <v>76.849999999999994</v>
      </c>
      <c r="M8" s="11">
        <v>81.209999999999994</v>
      </c>
      <c r="N8" s="11">
        <f t="shared" si="0"/>
        <v>3510.84</v>
      </c>
    </row>
    <row r="9" spans="1:15" x14ac:dyDescent="0.4">
      <c r="A9" s="9">
        <v>44600</v>
      </c>
      <c r="B9" s="10">
        <v>5</v>
      </c>
      <c r="C9" s="11">
        <v>1593.6</v>
      </c>
      <c r="D9" s="11">
        <v>480.3</v>
      </c>
      <c r="E9" s="11">
        <v>507.6</v>
      </c>
      <c r="F9" s="12">
        <v>16</v>
      </c>
      <c r="G9" s="11">
        <v>4833.92</v>
      </c>
      <c r="H9" s="11">
        <v>1456.91</v>
      </c>
      <c r="I9" s="11">
        <v>1539.72</v>
      </c>
      <c r="J9" s="13">
        <v>27</v>
      </c>
      <c r="K9" s="11">
        <v>1721.09</v>
      </c>
      <c r="L9" s="11">
        <v>518.72</v>
      </c>
      <c r="M9" s="11">
        <v>548.21</v>
      </c>
      <c r="N9" s="11">
        <f t="shared" si="0"/>
        <v>13200.07</v>
      </c>
    </row>
    <row r="10" spans="1:15" x14ac:dyDescent="0.4">
      <c r="A10" s="9">
        <v>44601</v>
      </c>
      <c r="B10" s="10">
        <v>7</v>
      </c>
      <c r="C10" s="11">
        <v>2231.04</v>
      </c>
      <c r="D10" s="11">
        <v>672.42</v>
      </c>
      <c r="E10" s="11">
        <v>710.64</v>
      </c>
      <c r="F10" s="12">
        <v>10</v>
      </c>
      <c r="G10" s="11">
        <v>3187.2</v>
      </c>
      <c r="H10" s="11">
        <v>960.6</v>
      </c>
      <c r="I10" s="11">
        <v>1015.2</v>
      </c>
      <c r="J10" s="13">
        <v>19</v>
      </c>
      <c r="K10" s="11">
        <v>1211.1400000000001</v>
      </c>
      <c r="L10" s="11">
        <v>365.03</v>
      </c>
      <c r="M10" s="11">
        <v>385.77</v>
      </c>
      <c r="N10" s="11">
        <f t="shared" si="0"/>
        <v>10739.04</v>
      </c>
    </row>
    <row r="11" spans="1:15" x14ac:dyDescent="0.4">
      <c r="A11" s="9">
        <v>44602</v>
      </c>
      <c r="B11" s="10">
        <v>4</v>
      </c>
      <c r="C11" s="11">
        <v>1274.8800000000001</v>
      </c>
      <c r="D11" s="11">
        <v>384.24</v>
      </c>
      <c r="E11" s="11">
        <v>406.08</v>
      </c>
      <c r="F11" s="12">
        <v>12</v>
      </c>
      <c r="G11" s="11">
        <v>3824.64</v>
      </c>
      <c r="H11" s="11">
        <v>1152.72</v>
      </c>
      <c r="I11" s="11">
        <v>1218.24</v>
      </c>
      <c r="J11" s="13">
        <v>22</v>
      </c>
      <c r="K11" s="11">
        <v>1402.37</v>
      </c>
      <c r="L11" s="11">
        <v>422.66</v>
      </c>
      <c r="M11" s="11">
        <v>446.69</v>
      </c>
      <c r="N11" s="11">
        <f t="shared" si="0"/>
        <v>10532.520000000002</v>
      </c>
    </row>
    <row r="12" spans="1:15" x14ac:dyDescent="0.4">
      <c r="A12" s="9">
        <v>44603</v>
      </c>
      <c r="B12" s="10">
        <v>15</v>
      </c>
      <c r="C12" s="11">
        <v>4780.8</v>
      </c>
      <c r="D12" s="11">
        <v>1440.9</v>
      </c>
      <c r="E12" s="11">
        <v>1522.8</v>
      </c>
      <c r="F12" s="12">
        <v>16</v>
      </c>
      <c r="G12" s="11">
        <v>5099.5200000000004</v>
      </c>
      <c r="H12" s="11">
        <v>1536.96</v>
      </c>
      <c r="I12" s="11">
        <v>1624.32</v>
      </c>
      <c r="J12" s="13">
        <v>19</v>
      </c>
      <c r="K12" s="11">
        <v>1211.1400000000001</v>
      </c>
      <c r="L12" s="11">
        <v>365.03</v>
      </c>
      <c r="M12" s="11">
        <v>385.77</v>
      </c>
      <c r="N12" s="11">
        <f t="shared" si="0"/>
        <v>17967.239999999998</v>
      </c>
    </row>
    <row r="13" spans="1:15" x14ac:dyDescent="0.4">
      <c r="A13" s="9">
        <v>44604</v>
      </c>
      <c r="B13" s="10">
        <v>2</v>
      </c>
      <c r="C13" s="11">
        <v>637.44000000000005</v>
      </c>
      <c r="D13" s="11">
        <v>192.12</v>
      </c>
      <c r="E13" s="11">
        <v>203.04</v>
      </c>
      <c r="F13" s="12">
        <v>6</v>
      </c>
      <c r="G13" s="11">
        <v>1912.32</v>
      </c>
      <c r="H13" s="11">
        <v>576.36</v>
      </c>
      <c r="I13" s="11">
        <v>609.12</v>
      </c>
      <c r="J13" s="13">
        <v>5</v>
      </c>
      <c r="K13" s="11">
        <v>318.72000000000003</v>
      </c>
      <c r="L13" s="11">
        <v>96.06</v>
      </c>
      <c r="M13" s="11">
        <v>101.52</v>
      </c>
      <c r="N13" s="11">
        <f t="shared" si="0"/>
        <v>4646.7000000000016</v>
      </c>
    </row>
    <row r="14" spans="1:15" x14ac:dyDescent="0.4">
      <c r="A14" s="9">
        <v>44606</v>
      </c>
      <c r="B14" s="10">
        <v>8</v>
      </c>
      <c r="C14" s="11">
        <v>2549.7600000000002</v>
      </c>
      <c r="D14" s="11">
        <v>768.48</v>
      </c>
      <c r="E14" s="11">
        <v>812.16</v>
      </c>
      <c r="F14" s="12">
        <v>16</v>
      </c>
      <c r="G14" s="11">
        <v>5099.5200000000004</v>
      </c>
      <c r="H14" s="11">
        <v>1536.96</v>
      </c>
      <c r="I14" s="11">
        <v>1624.32</v>
      </c>
      <c r="J14" s="13">
        <v>21</v>
      </c>
      <c r="K14" s="11">
        <v>1338.62</v>
      </c>
      <c r="L14" s="11">
        <v>403.45</v>
      </c>
      <c r="M14" s="11">
        <v>426.39</v>
      </c>
      <c r="N14" s="11">
        <f t="shared" si="0"/>
        <v>14559.66</v>
      </c>
    </row>
    <row r="15" spans="1:15" x14ac:dyDescent="0.4">
      <c r="A15" s="9">
        <v>44607</v>
      </c>
      <c r="B15" s="10">
        <v>4</v>
      </c>
      <c r="C15" s="11">
        <v>1274.8800000000001</v>
      </c>
      <c r="D15" s="11">
        <v>384.24</v>
      </c>
      <c r="E15" s="11">
        <v>406.08</v>
      </c>
      <c r="F15" s="12">
        <v>12</v>
      </c>
      <c r="G15" s="11">
        <v>3559.04</v>
      </c>
      <c r="H15" s="11">
        <v>1072.67</v>
      </c>
      <c r="I15" s="11">
        <v>1133.6400000000001</v>
      </c>
      <c r="J15" s="13">
        <v>21</v>
      </c>
      <c r="K15" s="11">
        <v>1338.62</v>
      </c>
      <c r="L15" s="11">
        <v>403.45</v>
      </c>
      <c r="M15" s="11">
        <v>426.39</v>
      </c>
      <c r="N15" s="11">
        <f t="shared" si="0"/>
        <v>9999.01</v>
      </c>
    </row>
    <row r="16" spans="1:15" x14ac:dyDescent="0.4">
      <c r="A16" s="9">
        <v>44608</v>
      </c>
      <c r="B16" s="10">
        <v>8</v>
      </c>
      <c r="C16" s="11">
        <v>2549.7600000000002</v>
      </c>
      <c r="D16" s="11">
        <v>768.48</v>
      </c>
      <c r="E16" s="11">
        <v>812.16</v>
      </c>
      <c r="F16" s="12">
        <v>12</v>
      </c>
      <c r="G16" s="11">
        <v>3665.28</v>
      </c>
      <c r="H16" s="11">
        <v>1104.69</v>
      </c>
      <c r="I16" s="11">
        <v>1167.48</v>
      </c>
      <c r="J16" s="13">
        <v>16</v>
      </c>
      <c r="K16" s="11">
        <v>1019.9</v>
      </c>
      <c r="L16" s="11">
        <v>307.39</v>
      </c>
      <c r="M16" s="11">
        <v>324.87</v>
      </c>
      <c r="N16" s="11">
        <f t="shared" si="0"/>
        <v>11720.01</v>
      </c>
    </row>
    <row r="17" spans="1:14" x14ac:dyDescent="0.4">
      <c r="A17" s="9">
        <v>44609</v>
      </c>
      <c r="B17" s="10">
        <v>8</v>
      </c>
      <c r="C17" s="11">
        <v>2868.48</v>
      </c>
      <c r="D17" s="11">
        <v>864.54</v>
      </c>
      <c r="E17" s="11">
        <v>913.68</v>
      </c>
      <c r="F17" s="12">
        <v>9</v>
      </c>
      <c r="G17" s="11">
        <v>2868.48</v>
      </c>
      <c r="H17" s="11">
        <v>864.54</v>
      </c>
      <c r="I17" s="11">
        <v>913.68</v>
      </c>
      <c r="J17" s="13">
        <v>29</v>
      </c>
      <c r="K17" s="11">
        <v>1848.58</v>
      </c>
      <c r="L17" s="11">
        <v>557.15</v>
      </c>
      <c r="M17" s="11">
        <v>588.80999999999995</v>
      </c>
      <c r="N17" s="11">
        <f t="shared" si="0"/>
        <v>12287.94</v>
      </c>
    </row>
    <row r="18" spans="1:14" x14ac:dyDescent="0.4">
      <c r="A18" s="9">
        <v>44610</v>
      </c>
      <c r="B18" s="10">
        <v>10</v>
      </c>
      <c r="C18" s="11">
        <v>3187.2</v>
      </c>
      <c r="D18" s="11">
        <v>960.6</v>
      </c>
      <c r="E18" s="11">
        <v>1015.2</v>
      </c>
      <c r="F18" s="12">
        <v>13</v>
      </c>
      <c r="G18" s="11">
        <v>3877.76</v>
      </c>
      <c r="H18" s="11">
        <v>1168.73</v>
      </c>
      <c r="I18" s="11">
        <v>1235.1600000000001</v>
      </c>
      <c r="J18" s="13">
        <v>26</v>
      </c>
      <c r="K18" s="11">
        <v>1657.34</v>
      </c>
      <c r="L18" s="11">
        <v>499.51</v>
      </c>
      <c r="M18" s="11">
        <v>527.91</v>
      </c>
      <c r="N18" s="11">
        <f t="shared" si="0"/>
        <v>14129.41</v>
      </c>
    </row>
    <row r="19" spans="1:14" x14ac:dyDescent="0.4">
      <c r="A19" s="9">
        <v>44611</v>
      </c>
      <c r="B19" s="10">
        <v>0</v>
      </c>
      <c r="C19" s="11">
        <v>0</v>
      </c>
      <c r="D19" s="11">
        <v>0</v>
      </c>
      <c r="E19" s="11">
        <v>0</v>
      </c>
      <c r="F19" s="12">
        <v>4</v>
      </c>
      <c r="G19" s="11">
        <v>1274.8800000000001</v>
      </c>
      <c r="H19" s="11">
        <v>384.24</v>
      </c>
      <c r="I19" s="11">
        <v>406.08</v>
      </c>
      <c r="J19" s="13">
        <v>7</v>
      </c>
      <c r="K19" s="11">
        <v>484.44</v>
      </c>
      <c r="L19" s="11">
        <v>146</v>
      </c>
      <c r="M19" s="11">
        <v>150.34</v>
      </c>
      <c r="N19" s="11">
        <f>SUM(C19+D19+E19+G19+H19+I19+K19+L19+M19)</f>
        <v>2845.9800000000005</v>
      </c>
    </row>
    <row r="20" spans="1:14" x14ac:dyDescent="0.4">
      <c r="A20" s="9">
        <v>44613</v>
      </c>
      <c r="B20" s="10">
        <v>5</v>
      </c>
      <c r="C20" s="11">
        <v>1721.04</v>
      </c>
      <c r="D20" s="11">
        <v>518.70000000000005</v>
      </c>
      <c r="E20" s="11">
        <v>535.08000000000004</v>
      </c>
      <c r="F20" s="12">
        <v>13</v>
      </c>
      <c r="G20" s="11">
        <v>4270.8</v>
      </c>
      <c r="H20" s="11">
        <v>1287.18</v>
      </c>
      <c r="I20" s="11">
        <v>1347.24</v>
      </c>
      <c r="J20" s="13">
        <v>26</v>
      </c>
      <c r="K20" s="11">
        <v>1721.06</v>
      </c>
      <c r="L20" s="11">
        <v>518.70000000000005</v>
      </c>
      <c r="M20" s="11">
        <v>541.6</v>
      </c>
      <c r="N20" s="11">
        <f t="shared" si="0"/>
        <v>12461.4</v>
      </c>
    </row>
    <row r="21" spans="1:14" x14ac:dyDescent="0.4">
      <c r="A21" s="9">
        <v>44614</v>
      </c>
      <c r="B21" s="10">
        <v>10</v>
      </c>
      <c r="C21" s="11">
        <v>3250.92</v>
      </c>
      <c r="D21" s="11">
        <v>979.8</v>
      </c>
      <c r="E21" s="11">
        <v>1028.94</v>
      </c>
      <c r="F21" s="12">
        <v>10</v>
      </c>
      <c r="G21" s="11">
        <v>3187.2</v>
      </c>
      <c r="H21" s="11">
        <v>960.6</v>
      </c>
      <c r="I21" s="11">
        <v>1015.2</v>
      </c>
      <c r="J21" s="13">
        <v>19</v>
      </c>
      <c r="K21" s="11">
        <v>1249.3699999999999</v>
      </c>
      <c r="L21" s="11">
        <v>376.53</v>
      </c>
      <c r="M21" s="11">
        <v>394</v>
      </c>
      <c r="N21" s="11">
        <f t="shared" si="0"/>
        <v>12442.560000000003</v>
      </c>
    </row>
    <row r="22" spans="1:14" x14ac:dyDescent="0.4">
      <c r="A22" s="9">
        <v>44615</v>
      </c>
      <c r="B22" s="14">
        <v>11</v>
      </c>
      <c r="C22" s="15">
        <v>3760.8</v>
      </c>
      <c r="D22" s="15">
        <v>1133.46</v>
      </c>
      <c r="E22" s="15">
        <v>1171.68</v>
      </c>
      <c r="F22" s="16">
        <v>13</v>
      </c>
      <c r="G22" s="15">
        <v>4207.08</v>
      </c>
      <c r="H22" s="15">
        <v>1171.92</v>
      </c>
      <c r="I22" s="15">
        <v>1231.98</v>
      </c>
      <c r="J22" s="17">
        <v>29</v>
      </c>
      <c r="K22" s="15">
        <v>1912.3</v>
      </c>
      <c r="L22" s="15">
        <v>576.34</v>
      </c>
      <c r="M22" s="15">
        <v>602.5</v>
      </c>
      <c r="N22" s="11">
        <f t="shared" si="0"/>
        <v>15768.06</v>
      </c>
    </row>
    <row r="23" spans="1:14" x14ac:dyDescent="0.4">
      <c r="A23" s="9">
        <v>44616</v>
      </c>
      <c r="B23" s="10">
        <v>13</v>
      </c>
      <c r="C23" s="11">
        <v>4398.24</v>
      </c>
      <c r="D23" s="11">
        <v>1325.58</v>
      </c>
      <c r="E23" s="11">
        <v>1374.72</v>
      </c>
      <c r="F23" s="12">
        <v>18</v>
      </c>
      <c r="G23" s="11">
        <v>5736.96</v>
      </c>
      <c r="H23" s="11">
        <v>1729.02</v>
      </c>
      <c r="I23" s="11">
        <v>1827.36</v>
      </c>
      <c r="J23" s="13">
        <v>33</v>
      </c>
      <c r="K23" s="11">
        <v>2243.73</v>
      </c>
      <c r="L23" s="11">
        <v>676.2</v>
      </c>
      <c r="M23" s="11">
        <v>700.21</v>
      </c>
      <c r="N23" s="11">
        <f>SUM(C23+D23+E23+G23+H23+I23+K23+L23+M23)</f>
        <v>20012.02</v>
      </c>
    </row>
    <row r="24" spans="1:14" x14ac:dyDescent="0.4">
      <c r="A24" s="9">
        <v>44617</v>
      </c>
      <c r="B24" s="10">
        <v>22</v>
      </c>
      <c r="C24" s="11">
        <v>7330.44</v>
      </c>
      <c r="D24" s="11">
        <v>2209.3200000000002</v>
      </c>
      <c r="E24" s="11">
        <v>2302.14</v>
      </c>
      <c r="F24" s="12">
        <v>14</v>
      </c>
      <c r="G24" s="11">
        <v>4270.82</v>
      </c>
      <c r="H24" s="11">
        <v>1287.19</v>
      </c>
      <c r="I24" s="11">
        <v>1352.71</v>
      </c>
      <c r="J24" s="13">
        <v>30</v>
      </c>
      <c r="K24" s="11">
        <v>2039.74</v>
      </c>
      <c r="L24" s="11">
        <v>614.70000000000005</v>
      </c>
      <c r="M24" s="11">
        <v>636.55999999999995</v>
      </c>
      <c r="N24" s="11">
        <f t="shared" si="0"/>
        <v>22043.620000000003</v>
      </c>
    </row>
    <row r="25" spans="1:14" x14ac:dyDescent="0.4">
      <c r="A25" s="9">
        <v>44620</v>
      </c>
      <c r="B25" s="10">
        <v>3</v>
      </c>
      <c r="C25" s="11">
        <v>1019.88</v>
      </c>
      <c r="D25" s="11">
        <v>307.38</v>
      </c>
      <c r="E25" s="11">
        <v>318.3</v>
      </c>
      <c r="F25" s="12">
        <v>16</v>
      </c>
      <c r="G25" s="11">
        <v>4908.26</v>
      </c>
      <c r="H25" s="11">
        <v>1479.31</v>
      </c>
      <c r="I25" s="11">
        <v>1555.75</v>
      </c>
      <c r="J25" s="13">
        <v>24</v>
      </c>
      <c r="K25" s="11">
        <v>1631.81</v>
      </c>
      <c r="L25" s="11">
        <v>491.78</v>
      </c>
      <c r="M25" s="11">
        <v>509.21</v>
      </c>
      <c r="N25" s="11">
        <f>SUM(C25+D25+E25+G25+H25+I25+K25+L25+M25)</f>
        <v>12221.679999999998</v>
      </c>
    </row>
    <row r="26" spans="1:14" x14ac:dyDescent="0.4">
      <c r="B26" s="18">
        <f>SUM(B4:B25)</f>
        <v>176</v>
      </c>
      <c r="C26" s="18">
        <f t="shared" ref="C26:E26" si="1">SUM(C4:C25)</f>
        <v>57496.68</v>
      </c>
      <c r="D26" s="18">
        <f t="shared" si="1"/>
        <v>17329.020000000004</v>
      </c>
      <c r="E26" s="18">
        <f t="shared" si="1"/>
        <v>18202.620000000003</v>
      </c>
      <c r="F26" s="20">
        <f>SUM(F4:F25)</f>
        <v>266</v>
      </c>
      <c r="G26" s="20">
        <f t="shared" ref="G26:I26" si="2">SUM(G4:G25)</f>
        <v>82888.319999999992</v>
      </c>
      <c r="H26" s="20">
        <f t="shared" si="2"/>
        <v>24885.820000000003</v>
      </c>
      <c r="I26" s="20">
        <f t="shared" si="2"/>
        <v>26265.450000000004</v>
      </c>
      <c r="J26" s="21">
        <f>SUM(J4:J25)</f>
        <v>475</v>
      </c>
      <c r="K26" s="21">
        <f t="shared" ref="K26:L26" si="3">SUM(K4:K25)</f>
        <v>30851.859999999997</v>
      </c>
      <c r="L26" s="21">
        <f t="shared" si="3"/>
        <v>9279.11</v>
      </c>
      <c r="M26" s="27">
        <f>SUM(M4:M25)</f>
        <v>9747.4499999999989</v>
      </c>
      <c r="N26" s="22">
        <f>SUM(N4:N25)</f>
        <v>276946.33</v>
      </c>
    </row>
    <row r="27" spans="1:14" x14ac:dyDescent="0.4">
      <c r="N27" s="1">
        <v>276946.33</v>
      </c>
    </row>
    <row r="28" spans="1:14" x14ac:dyDescent="0.4">
      <c r="C28" s="23"/>
    </row>
    <row r="29" spans="1:14" x14ac:dyDescent="0.4">
      <c r="F29" s="23"/>
    </row>
  </sheetData>
  <mergeCells count="1">
    <mergeCell ref="C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7754-7D64-4644-B9D3-AEA60F94DB78}">
  <dimension ref="A1:P33"/>
  <sheetViews>
    <sheetView topLeftCell="N28" workbookViewId="0">
      <selection activeCell="O29" sqref="O29"/>
    </sheetView>
  </sheetViews>
  <sheetFormatPr baseColWidth="10" defaultRowHeight="30" x14ac:dyDescent="0.4"/>
  <cols>
    <col min="1" max="1" width="26.5703125" style="1" customWidth="1"/>
    <col min="2" max="2" width="33.28515625" style="1" customWidth="1"/>
    <col min="3" max="3" width="43" style="1" customWidth="1"/>
    <col min="4" max="4" width="42.85546875" style="1" customWidth="1"/>
    <col min="5" max="5" width="46" style="1" customWidth="1"/>
    <col min="6" max="6" width="21.28515625" style="1" customWidth="1"/>
    <col min="7" max="7" width="43.5703125" style="1" customWidth="1"/>
    <col min="8" max="8" width="40.5703125" style="1" customWidth="1"/>
    <col min="9" max="9" width="46.28515625" style="1" customWidth="1"/>
    <col min="10" max="10" width="24.85546875" style="1" customWidth="1"/>
    <col min="11" max="14" width="46" style="1" customWidth="1"/>
    <col min="16" max="16" width="25.85546875" bestFit="1" customWidth="1"/>
  </cols>
  <sheetData>
    <row r="1" spans="1:14" x14ac:dyDescent="0.4">
      <c r="F1" s="1" t="s">
        <v>0</v>
      </c>
    </row>
    <row r="2" spans="1:14" x14ac:dyDescent="0.4">
      <c r="C2" s="28" t="s">
        <v>10</v>
      </c>
      <c r="D2" s="28"/>
      <c r="E2" s="28"/>
      <c r="F2" s="28"/>
      <c r="G2" s="28"/>
      <c r="H2" s="28"/>
      <c r="I2" s="28"/>
      <c r="J2" s="28"/>
    </row>
    <row r="3" spans="1:14" ht="60" x14ac:dyDescent="0.4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3</v>
      </c>
      <c r="H3" s="4" t="s">
        <v>4</v>
      </c>
      <c r="I3" s="4" t="s">
        <v>5</v>
      </c>
      <c r="J3" s="6" t="s">
        <v>7</v>
      </c>
      <c r="K3" s="4" t="s">
        <v>8</v>
      </c>
      <c r="L3" s="4" t="s">
        <v>4</v>
      </c>
      <c r="M3" s="7" t="s">
        <v>5</v>
      </c>
      <c r="N3" s="8" t="s">
        <v>9</v>
      </c>
    </row>
    <row r="4" spans="1:14" x14ac:dyDescent="0.4">
      <c r="A4" s="9">
        <v>44621</v>
      </c>
      <c r="B4" s="10">
        <v>9</v>
      </c>
      <c r="C4" s="11">
        <v>2932.2</v>
      </c>
      <c r="D4" s="11">
        <v>883.74</v>
      </c>
      <c r="E4" s="11">
        <v>927.42</v>
      </c>
      <c r="F4" s="12">
        <v>39</v>
      </c>
      <c r="G4" s="11">
        <v>11250.76</v>
      </c>
      <c r="H4" s="11">
        <v>3390.89</v>
      </c>
      <c r="I4" s="11">
        <v>3568.34</v>
      </c>
      <c r="J4" s="13">
        <v>28</v>
      </c>
      <c r="K4" s="11">
        <v>1912.2</v>
      </c>
      <c r="L4" s="11">
        <v>576.32000000000005</v>
      </c>
      <c r="M4" s="11">
        <v>595.95000000000005</v>
      </c>
      <c r="N4" s="11">
        <f>SUM(C4+D4+E4+G4+H4+I4+K4+L4+M4)</f>
        <v>26037.82</v>
      </c>
    </row>
    <row r="5" spans="1:14" x14ac:dyDescent="0.4">
      <c r="A5" s="9">
        <v>44622</v>
      </c>
      <c r="B5" s="10">
        <v>7</v>
      </c>
      <c r="C5" s="11">
        <v>2422.1999999999998</v>
      </c>
      <c r="D5" s="11">
        <v>730.02</v>
      </c>
      <c r="E5" s="11">
        <v>751.86</v>
      </c>
      <c r="F5" s="12">
        <v>32</v>
      </c>
      <c r="G5" s="11">
        <v>9657.1200000000008</v>
      </c>
      <c r="H5" s="11">
        <v>2814.51</v>
      </c>
      <c r="I5" s="11">
        <v>2948.28</v>
      </c>
      <c r="J5" s="13">
        <v>2</v>
      </c>
      <c r="K5" s="11">
        <v>127.49</v>
      </c>
      <c r="L5" s="11">
        <v>38.42</v>
      </c>
      <c r="M5" s="11">
        <v>40.61</v>
      </c>
      <c r="N5" s="11">
        <f t="shared" ref="N5:N29" si="0">SUM(C5+D5+E5+G5+H5+I5+K5+L5+M5)</f>
        <v>19530.510000000002</v>
      </c>
    </row>
    <row r="6" spans="1:14" x14ac:dyDescent="0.4">
      <c r="A6" s="9">
        <v>44623</v>
      </c>
      <c r="B6" s="10">
        <v>2</v>
      </c>
      <c r="C6" s="11">
        <v>637.44000000000005</v>
      </c>
      <c r="D6" s="11">
        <v>192.12</v>
      </c>
      <c r="E6" s="11">
        <v>203.04</v>
      </c>
      <c r="F6" s="12">
        <v>20</v>
      </c>
      <c r="G6" s="11">
        <v>5768.76</v>
      </c>
      <c r="H6" s="11">
        <v>1722.64</v>
      </c>
      <c r="I6" s="11">
        <v>1800.91</v>
      </c>
      <c r="J6" s="13">
        <v>1</v>
      </c>
      <c r="K6" s="11">
        <v>63.74</v>
      </c>
      <c r="L6" s="11">
        <v>19.21</v>
      </c>
      <c r="M6" s="11">
        <v>20.3</v>
      </c>
      <c r="N6" s="11">
        <f t="shared" si="0"/>
        <v>10428.159999999998</v>
      </c>
    </row>
    <row r="7" spans="1:14" x14ac:dyDescent="0.4">
      <c r="A7" s="9">
        <v>44624</v>
      </c>
      <c r="B7" s="10">
        <v>5</v>
      </c>
      <c r="C7" s="11">
        <v>1657.32</v>
      </c>
      <c r="D7" s="11">
        <v>499.5</v>
      </c>
      <c r="E7" s="11">
        <v>521.34</v>
      </c>
      <c r="F7" s="12">
        <v>26</v>
      </c>
      <c r="G7" s="11">
        <v>5694.44</v>
      </c>
      <c r="H7" s="11">
        <v>1716.26</v>
      </c>
      <c r="I7" s="11">
        <v>1807.26</v>
      </c>
      <c r="J7" s="13">
        <v>0</v>
      </c>
      <c r="K7" s="11">
        <v>0</v>
      </c>
      <c r="L7" s="11">
        <v>0</v>
      </c>
      <c r="M7" s="11">
        <v>0</v>
      </c>
      <c r="N7" s="11">
        <f t="shared" si="0"/>
        <v>11896.119999999999</v>
      </c>
    </row>
    <row r="8" spans="1:14" x14ac:dyDescent="0.4">
      <c r="A8" s="9">
        <v>44625</v>
      </c>
      <c r="B8" s="10">
        <v>1</v>
      </c>
      <c r="C8" s="11">
        <v>318.72000000000003</v>
      </c>
      <c r="D8" s="11">
        <v>96.06</v>
      </c>
      <c r="E8" s="11">
        <v>101.52</v>
      </c>
      <c r="F8" s="12">
        <v>0</v>
      </c>
      <c r="G8" s="11">
        <v>0</v>
      </c>
      <c r="H8" s="11">
        <v>0</v>
      </c>
      <c r="I8" s="11">
        <v>0</v>
      </c>
      <c r="J8" s="13">
        <v>0</v>
      </c>
      <c r="K8" s="11">
        <v>0</v>
      </c>
      <c r="L8" s="11">
        <v>0</v>
      </c>
      <c r="M8" s="11">
        <v>0</v>
      </c>
      <c r="N8" s="11">
        <f t="shared" si="0"/>
        <v>516.30000000000007</v>
      </c>
    </row>
    <row r="9" spans="1:14" x14ac:dyDescent="0.4">
      <c r="A9" s="9">
        <v>44627</v>
      </c>
      <c r="B9" s="10">
        <v>4</v>
      </c>
      <c r="C9" s="11">
        <v>1402.32</v>
      </c>
      <c r="D9" s="11">
        <v>326.58</v>
      </c>
      <c r="E9" s="11">
        <v>332.04</v>
      </c>
      <c r="F9" s="12">
        <v>22</v>
      </c>
      <c r="G9" s="11">
        <v>5290.7</v>
      </c>
      <c r="H9" s="11">
        <v>1594.57</v>
      </c>
      <c r="I9" s="11">
        <v>1671.01</v>
      </c>
      <c r="J9" s="13">
        <v>21</v>
      </c>
      <c r="K9" s="11">
        <f>1415.09+63.75</f>
        <v>1478.84</v>
      </c>
      <c r="L9" s="11">
        <f>426.49+19.2</f>
        <v>445.69</v>
      </c>
      <c r="M9" s="11">
        <f>442.81+20.31</f>
        <v>463.12</v>
      </c>
      <c r="N9" s="11">
        <f t="shared" si="0"/>
        <v>13004.87</v>
      </c>
    </row>
    <row r="10" spans="1:14" x14ac:dyDescent="0.4">
      <c r="A10" s="9">
        <v>44628</v>
      </c>
      <c r="B10" s="10">
        <v>8</v>
      </c>
      <c r="C10" s="11">
        <v>2549.7600000000002</v>
      </c>
      <c r="D10" s="11">
        <v>768.48</v>
      </c>
      <c r="E10" s="11">
        <v>812.16</v>
      </c>
      <c r="F10" s="12">
        <v>32</v>
      </c>
      <c r="G10" s="11">
        <v>7670.48</v>
      </c>
      <c r="H10" s="11">
        <v>2311.8200000000002</v>
      </c>
      <c r="I10" s="11">
        <v>2430.12</v>
      </c>
      <c r="J10" s="13">
        <v>18</v>
      </c>
      <c r="K10" s="11">
        <v>1211.1099999999999</v>
      </c>
      <c r="L10" s="11">
        <v>365.02</v>
      </c>
      <c r="M10" s="11">
        <v>379.27</v>
      </c>
      <c r="N10" s="11">
        <f t="shared" si="0"/>
        <v>18498.22</v>
      </c>
    </row>
    <row r="11" spans="1:14" x14ac:dyDescent="0.4">
      <c r="A11" s="9">
        <v>44629</v>
      </c>
      <c r="B11" s="10">
        <v>2</v>
      </c>
      <c r="C11" s="11">
        <v>701.16</v>
      </c>
      <c r="D11" s="11">
        <v>211.32</v>
      </c>
      <c r="E11" s="11">
        <v>216.78</v>
      </c>
      <c r="F11" s="12">
        <v>15</v>
      </c>
      <c r="G11" s="11">
        <v>3622.76</v>
      </c>
      <c r="H11" s="11">
        <v>1091.8699999999999</v>
      </c>
      <c r="I11" s="11">
        <v>1147.3800000000001</v>
      </c>
      <c r="J11" s="13">
        <v>25</v>
      </c>
      <c r="K11" s="11">
        <v>1695.55</v>
      </c>
      <c r="L11" s="11">
        <v>511.01</v>
      </c>
      <c r="M11" s="11">
        <v>529.5</v>
      </c>
      <c r="N11" s="11">
        <f t="shared" si="0"/>
        <v>9727.33</v>
      </c>
    </row>
    <row r="12" spans="1:14" x14ac:dyDescent="0.4">
      <c r="A12" s="9">
        <v>44630</v>
      </c>
      <c r="B12" s="10">
        <v>5</v>
      </c>
      <c r="C12" s="11">
        <v>1593.6</v>
      </c>
      <c r="D12" s="11">
        <v>480.3</v>
      </c>
      <c r="E12" s="11">
        <v>507.6</v>
      </c>
      <c r="F12" s="12">
        <v>26</v>
      </c>
      <c r="G12" s="11">
        <v>7404.88</v>
      </c>
      <c r="H12" s="11">
        <v>2231.77</v>
      </c>
      <c r="I12" s="11">
        <v>2345.52</v>
      </c>
      <c r="J12" s="13">
        <v>28</v>
      </c>
      <c r="K12" s="11">
        <v>1899.5</v>
      </c>
      <c r="L12" s="11">
        <v>572.45000000000005</v>
      </c>
      <c r="M12" s="11">
        <v>593.21</v>
      </c>
      <c r="N12" s="11">
        <f t="shared" si="0"/>
        <v>17628.830000000002</v>
      </c>
    </row>
    <row r="13" spans="1:14" x14ac:dyDescent="0.4">
      <c r="A13" s="9">
        <v>44631</v>
      </c>
      <c r="B13" s="10">
        <v>3</v>
      </c>
      <c r="C13" s="11">
        <v>1083.5999999999999</v>
      </c>
      <c r="D13" s="11">
        <v>326.58</v>
      </c>
      <c r="E13" s="11">
        <v>332.04</v>
      </c>
      <c r="F13" s="12">
        <v>16</v>
      </c>
      <c r="G13" s="11">
        <v>4228.28</v>
      </c>
      <c r="H13" s="11">
        <v>1274.3599999999999</v>
      </c>
      <c r="I13" s="11">
        <v>1327.14</v>
      </c>
      <c r="J13" s="13">
        <v>12</v>
      </c>
      <c r="K13" s="11">
        <v>828.65</v>
      </c>
      <c r="L13" s="11">
        <v>249.72</v>
      </c>
      <c r="M13" s="11">
        <v>257.35000000000002</v>
      </c>
      <c r="N13" s="11">
        <v>9907.7199999999993</v>
      </c>
    </row>
    <row r="14" spans="1:14" x14ac:dyDescent="0.4">
      <c r="A14" s="9">
        <v>44632</v>
      </c>
      <c r="B14" s="10">
        <v>2</v>
      </c>
      <c r="C14" s="11">
        <v>637.44000000000005</v>
      </c>
      <c r="D14" s="11">
        <v>192.12</v>
      </c>
      <c r="E14" s="11">
        <v>203.04</v>
      </c>
      <c r="F14" s="12">
        <v>5</v>
      </c>
      <c r="G14" s="11">
        <v>796.8</v>
      </c>
      <c r="H14" s="11">
        <v>240.15</v>
      </c>
      <c r="I14" s="11">
        <v>253.8</v>
      </c>
      <c r="J14" s="13">
        <v>3</v>
      </c>
      <c r="K14" s="11">
        <v>203.98</v>
      </c>
      <c r="L14" s="11">
        <v>61.48</v>
      </c>
      <c r="M14" s="11">
        <v>63.64</v>
      </c>
      <c r="N14" s="11">
        <v>2652.4500000000003</v>
      </c>
    </row>
    <row r="15" spans="1:14" x14ac:dyDescent="0.4">
      <c r="A15" s="9">
        <v>44634</v>
      </c>
      <c r="B15" s="10">
        <v>2</v>
      </c>
      <c r="C15" s="11">
        <v>701.16</v>
      </c>
      <c r="D15" s="11">
        <v>211.32</v>
      </c>
      <c r="E15" s="11">
        <v>216.78</v>
      </c>
      <c r="F15" s="12">
        <v>21</v>
      </c>
      <c r="G15" s="11">
        <v>5428.84</v>
      </c>
      <c r="H15" s="11">
        <v>1636.21</v>
      </c>
      <c r="I15" s="11">
        <v>1722.66</v>
      </c>
      <c r="J15" s="13">
        <v>15</v>
      </c>
      <c r="K15" s="11">
        <v>981.65</v>
      </c>
      <c r="L15" s="11">
        <v>295.83</v>
      </c>
      <c r="M15" s="11">
        <v>310.06</v>
      </c>
      <c r="N15" s="11">
        <f t="shared" si="0"/>
        <v>11504.51</v>
      </c>
    </row>
    <row r="16" spans="1:14" x14ac:dyDescent="0.4">
      <c r="A16" s="9">
        <v>44635</v>
      </c>
      <c r="B16" s="10">
        <v>5</v>
      </c>
      <c r="C16" s="11">
        <v>1784.76</v>
      </c>
      <c r="D16" s="11">
        <v>537.9</v>
      </c>
      <c r="E16" s="11">
        <v>548.82000000000005</v>
      </c>
      <c r="F16" s="12">
        <v>15</v>
      </c>
      <c r="G16" s="11">
        <v>3197.8</v>
      </c>
      <c r="H16" s="11">
        <v>963.79</v>
      </c>
      <c r="I16" s="11">
        <v>1012.02</v>
      </c>
      <c r="J16" s="13">
        <v>15</v>
      </c>
      <c r="K16" s="11">
        <v>1045.31</v>
      </c>
      <c r="L16" s="11">
        <v>315.02999999999997</v>
      </c>
      <c r="M16" s="11">
        <v>323.8</v>
      </c>
      <c r="N16" s="11">
        <f t="shared" si="0"/>
        <v>9729.23</v>
      </c>
    </row>
    <row r="17" spans="1:16" x14ac:dyDescent="0.4">
      <c r="A17" s="9">
        <v>44636</v>
      </c>
      <c r="B17" s="10">
        <v>3</v>
      </c>
      <c r="C17" s="11">
        <v>1019.88</v>
      </c>
      <c r="D17" s="11">
        <v>307.38</v>
      </c>
      <c r="E17" s="11">
        <v>318.3</v>
      </c>
      <c r="F17" s="12">
        <v>19</v>
      </c>
      <c r="G17" s="11">
        <v>3537.74</v>
      </c>
      <c r="H17" s="11">
        <v>1066.24</v>
      </c>
      <c r="I17" s="11">
        <v>1112.67</v>
      </c>
      <c r="J17" s="13">
        <v>1</v>
      </c>
      <c r="K17" s="11">
        <v>63.74</v>
      </c>
      <c r="L17" s="11">
        <v>19.21</v>
      </c>
      <c r="M17" s="11">
        <v>20.3</v>
      </c>
      <c r="N17" s="11">
        <f t="shared" si="0"/>
        <v>7465.4599999999991</v>
      </c>
    </row>
    <row r="18" spans="1:16" x14ac:dyDescent="0.4">
      <c r="A18" s="9">
        <v>44637</v>
      </c>
      <c r="B18" s="10">
        <v>6</v>
      </c>
      <c r="C18" s="11">
        <v>2039.76</v>
      </c>
      <c r="D18" s="11">
        <v>614.76</v>
      </c>
      <c r="E18" s="11">
        <v>636.6</v>
      </c>
      <c r="F18" s="12">
        <v>21</v>
      </c>
      <c r="G18" s="11">
        <v>4323.96</v>
      </c>
      <c r="H18" s="11">
        <v>1207.1500000000001</v>
      </c>
      <c r="I18" s="11">
        <v>1273.58</v>
      </c>
      <c r="J18" s="13">
        <v>0</v>
      </c>
      <c r="K18" s="11">
        <v>0</v>
      </c>
      <c r="L18" s="11">
        <v>0</v>
      </c>
      <c r="M18" s="11">
        <v>0</v>
      </c>
      <c r="N18" s="11">
        <f t="shared" si="0"/>
        <v>10095.81</v>
      </c>
    </row>
    <row r="19" spans="1:16" x14ac:dyDescent="0.4">
      <c r="A19" s="9">
        <v>44638</v>
      </c>
      <c r="B19" s="10">
        <v>4</v>
      </c>
      <c r="C19" s="11">
        <v>1466.04</v>
      </c>
      <c r="D19" s="11">
        <v>441.84</v>
      </c>
      <c r="E19" s="11">
        <v>447.3</v>
      </c>
      <c r="F19" s="12">
        <v>14</v>
      </c>
      <c r="G19" s="11">
        <v>2422.2399999999998</v>
      </c>
      <c r="H19" s="11">
        <v>730.04</v>
      </c>
      <c r="I19" s="11">
        <v>762.8</v>
      </c>
      <c r="J19" s="13">
        <v>0</v>
      </c>
      <c r="K19" s="11">
        <v>0</v>
      </c>
      <c r="L19" s="11">
        <v>0</v>
      </c>
      <c r="M19" s="11">
        <v>0</v>
      </c>
      <c r="N19" s="11">
        <f t="shared" si="0"/>
        <v>6270.26</v>
      </c>
    </row>
    <row r="20" spans="1:16" x14ac:dyDescent="0.4">
      <c r="A20" s="9">
        <v>44639</v>
      </c>
      <c r="B20" s="10">
        <v>1</v>
      </c>
      <c r="C20" s="11">
        <v>382.44</v>
      </c>
      <c r="D20" s="11">
        <v>115.26</v>
      </c>
      <c r="E20" s="11">
        <v>115.26</v>
      </c>
      <c r="F20" s="12">
        <v>4</v>
      </c>
      <c r="G20" s="11">
        <v>807.4</v>
      </c>
      <c r="H20" s="11">
        <v>243.34</v>
      </c>
      <c r="I20" s="11">
        <v>250.62</v>
      </c>
      <c r="J20" s="13">
        <v>0</v>
      </c>
      <c r="K20" s="11">
        <v>0</v>
      </c>
      <c r="L20" s="11">
        <v>0</v>
      </c>
      <c r="M20" s="11">
        <v>0</v>
      </c>
      <c r="N20" s="11">
        <f t="shared" si="0"/>
        <v>1914.3200000000002</v>
      </c>
    </row>
    <row r="21" spans="1:16" x14ac:dyDescent="0.4">
      <c r="A21" s="9">
        <v>44642</v>
      </c>
      <c r="B21" s="10">
        <v>5</v>
      </c>
      <c r="C21" s="11">
        <v>1784.76</v>
      </c>
      <c r="D21" s="11">
        <v>537.9</v>
      </c>
      <c r="E21" s="11">
        <v>548.82000000000005</v>
      </c>
      <c r="F21" s="12">
        <v>24</v>
      </c>
      <c r="G21" s="11">
        <v>3750.24</v>
      </c>
      <c r="H21" s="11">
        <v>1130.29</v>
      </c>
      <c r="I21" s="11">
        <v>1185.8</v>
      </c>
      <c r="J21" s="13">
        <v>0</v>
      </c>
      <c r="K21" s="11">
        <v>0</v>
      </c>
      <c r="L21" s="11">
        <v>0</v>
      </c>
      <c r="M21" s="11">
        <v>0</v>
      </c>
      <c r="N21" s="11">
        <f t="shared" si="0"/>
        <v>8937.81</v>
      </c>
    </row>
    <row r="22" spans="1:16" x14ac:dyDescent="0.4">
      <c r="A22" s="9">
        <v>44643</v>
      </c>
      <c r="B22" s="14">
        <v>5</v>
      </c>
      <c r="C22" s="15">
        <v>1593.6</v>
      </c>
      <c r="D22" s="15">
        <v>480.3</v>
      </c>
      <c r="E22" s="15">
        <v>507.6</v>
      </c>
      <c r="F22" s="16">
        <v>11</v>
      </c>
      <c r="G22" s="15">
        <v>3304.04</v>
      </c>
      <c r="H22" s="15">
        <v>995.83</v>
      </c>
      <c r="I22" s="15">
        <v>1045.8399999999999</v>
      </c>
      <c r="J22" s="17">
        <v>0</v>
      </c>
      <c r="K22" s="15">
        <v>0</v>
      </c>
      <c r="L22" s="15">
        <v>0</v>
      </c>
      <c r="M22" s="15">
        <v>0</v>
      </c>
      <c r="N22" s="11">
        <f t="shared" si="0"/>
        <v>7927.21</v>
      </c>
    </row>
    <row r="23" spans="1:16" x14ac:dyDescent="0.4">
      <c r="A23" s="9">
        <v>44644</v>
      </c>
      <c r="B23" s="10">
        <v>4</v>
      </c>
      <c r="C23" s="11">
        <v>1529.76</v>
      </c>
      <c r="D23" s="11">
        <v>461.04</v>
      </c>
      <c r="E23" s="11">
        <v>461.04</v>
      </c>
      <c r="F23" s="12">
        <v>6</v>
      </c>
      <c r="G23" s="11">
        <v>1381.12</v>
      </c>
      <c r="H23" s="11">
        <v>416.26</v>
      </c>
      <c r="I23" s="11">
        <v>439.92</v>
      </c>
      <c r="J23" s="13">
        <v>0</v>
      </c>
      <c r="K23" s="11">
        <v>0</v>
      </c>
      <c r="L23" s="11">
        <v>0</v>
      </c>
      <c r="M23" s="11">
        <v>0</v>
      </c>
      <c r="N23" s="11">
        <f t="shared" si="0"/>
        <v>4689.1400000000003</v>
      </c>
    </row>
    <row r="24" spans="1:16" x14ac:dyDescent="0.4">
      <c r="A24" s="9">
        <v>44645</v>
      </c>
      <c r="B24" s="10">
        <v>7</v>
      </c>
      <c r="C24" s="11">
        <v>2549.64</v>
      </c>
      <c r="D24" s="11">
        <v>768.42</v>
      </c>
      <c r="E24" s="11">
        <v>779.34</v>
      </c>
      <c r="F24" s="12">
        <v>8</v>
      </c>
      <c r="G24" s="11">
        <v>2613.5</v>
      </c>
      <c r="H24" s="11">
        <v>787.66</v>
      </c>
      <c r="I24" s="11">
        <v>862.78</v>
      </c>
      <c r="J24" s="13">
        <v>0</v>
      </c>
      <c r="K24" s="11">
        <v>0</v>
      </c>
      <c r="L24" s="11">
        <v>0</v>
      </c>
      <c r="M24" s="11">
        <v>0</v>
      </c>
      <c r="N24" s="11">
        <f t="shared" si="0"/>
        <v>8361.34</v>
      </c>
      <c r="O24" s="25"/>
      <c r="P24" s="26"/>
    </row>
    <row r="25" spans="1:16" x14ac:dyDescent="0.4">
      <c r="A25" s="9">
        <v>44646</v>
      </c>
      <c r="B25" s="10">
        <v>1</v>
      </c>
      <c r="C25" s="11">
        <v>318.72000000000003</v>
      </c>
      <c r="D25" s="11">
        <v>96.06</v>
      </c>
      <c r="E25" s="11">
        <v>101.52</v>
      </c>
      <c r="F25" s="12">
        <v>1</v>
      </c>
      <c r="G25" s="11">
        <v>382.44</v>
      </c>
      <c r="H25" s="11">
        <v>115.26</v>
      </c>
      <c r="I25" s="11">
        <v>115.26</v>
      </c>
      <c r="J25" s="13">
        <v>0</v>
      </c>
      <c r="K25" s="11">
        <v>0</v>
      </c>
      <c r="L25" s="11">
        <v>0</v>
      </c>
      <c r="M25" s="11">
        <v>0</v>
      </c>
      <c r="N25" s="11">
        <f t="shared" si="0"/>
        <v>1129.26</v>
      </c>
    </row>
    <row r="26" spans="1:16" x14ac:dyDescent="0.4">
      <c r="A26" s="9">
        <v>44648</v>
      </c>
      <c r="B26" s="10">
        <v>5</v>
      </c>
      <c r="C26" s="11">
        <v>1657.32</v>
      </c>
      <c r="D26" s="11">
        <v>499.5</v>
      </c>
      <c r="E26" s="11">
        <v>521.34</v>
      </c>
      <c r="F26" s="12">
        <v>10</v>
      </c>
      <c r="G26" s="11">
        <v>2825.96</v>
      </c>
      <c r="H26" s="11">
        <v>851.72</v>
      </c>
      <c r="I26" s="11">
        <v>893.58</v>
      </c>
      <c r="J26" s="13">
        <v>0</v>
      </c>
      <c r="K26" s="11">
        <v>0</v>
      </c>
      <c r="L26" s="11">
        <v>0</v>
      </c>
      <c r="M26" s="11">
        <v>0</v>
      </c>
      <c r="N26" s="11">
        <f t="shared" si="0"/>
        <v>7249.42</v>
      </c>
    </row>
    <row r="27" spans="1:16" x14ac:dyDescent="0.4">
      <c r="A27" s="9">
        <v>44649</v>
      </c>
      <c r="B27" s="10">
        <v>4</v>
      </c>
      <c r="C27" s="11">
        <v>1338.6</v>
      </c>
      <c r="D27" s="11">
        <v>403.44</v>
      </c>
      <c r="E27" s="11">
        <v>419.82</v>
      </c>
      <c r="F27" s="12">
        <v>7</v>
      </c>
      <c r="G27" s="11">
        <v>1774.18</v>
      </c>
      <c r="H27" s="11">
        <v>534.72</v>
      </c>
      <c r="I27" s="11">
        <v>557.47</v>
      </c>
      <c r="J27" s="13">
        <v>0</v>
      </c>
      <c r="K27" s="11">
        <v>0</v>
      </c>
      <c r="L27" s="11">
        <v>0</v>
      </c>
      <c r="M27" s="11">
        <v>0</v>
      </c>
      <c r="N27" s="11">
        <f t="shared" si="0"/>
        <v>5028.2300000000005</v>
      </c>
    </row>
    <row r="28" spans="1:16" x14ac:dyDescent="0.4">
      <c r="A28" s="9">
        <v>44650</v>
      </c>
      <c r="B28" s="10">
        <v>11</v>
      </c>
      <c r="C28" s="11">
        <v>3314.64</v>
      </c>
      <c r="D28" s="11">
        <v>999</v>
      </c>
      <c r="E28" s="11">
        <v>1042.68</v>
      </c>
      <c r="F28" s="12">
        <v>8</v>
      </c>
      <c r="G28" s="11">
        <v>2677.2</v>
      </c>
      <c r="H28" s="11">
        <v>806.88</v>
      </c>
      <c r="I28" s="11">
        <v>839.64</v>
      </c>
      <c r="J28" s="13">
        <v>0</v>
      </c>
      <c r="K28" s="11">
        <v>0</v>
      </c>
      <c r="L28" s="11">
        <v>0</v>
      </c>
      <c r="M28" s="11">
        <v>0</v>
      </c>
      <c r="N28" s="11">
        <f t="shared" si="0"/>
        <v>9680.0399999999991</v>
      </c>
    </row>
    <row r="29" spans="1:16" x14ac:dyDescent="0.4">
      <c r="A29" s="9">
        <v>44651</v>
      </c>
      <c r="B29" s="10">
        <v>6</v>
      </c>
      <c r="C29" s="11">
        <v>1976.04</v>
      </c>
      <c r="D29" s="11">
        <v>595.55999999999995</v>
      </c>
      <c r="E29" s="11">
        <v>622.86</v>
      </c>
      <c r="F29" s="12">
        <v>12</v>
      </c>
      <c r="G29" s="11">
        <v>3888.36</v>
      </c>
      <c r="H29" s="11">
        <v>1171.92</v>
      </c>
      <c r="I29" s="11">
        <v>1231.98</v>
      </c>
      <c r="J29" s="13">
        <v>0</v>
      </c>
      <c r="K29" s="11">
        <v>0</v>
      </c>
      <c r="L29" s="11">
        <v>0</v>
      </c>
      <c r="M29" s="11">
        <v>0</v>
      </c>
      <c r="N29" s="11">
        <f t="shared" si="0"/>
        <v>9486.7199999999993</v>
      </c>
    </row>
    <row r="30" spans="1:16" x14ac:dyDescent="0.4">
      <c r="B30" s="18">
        <f>SUM(B4:B29)</f>
        <v>117</v>
      </c>
      <c r="C30" s="18">
        <f t="shared" ref="C30:E30" si="1">SUM(C4:C29)</f>
        <v>39392.879999999997</v>
      </c>
      <c r="D30" s="18">
        <f t="shared" si="1"/>
        <v>11776.5</v>
      </c>
      <c r="E30" s="18">
        <f t="shared" si="1"/>
        <v>12196.920000000002</v>
      </c>
      <c r="F30" s="20">
        <f>SUM(F4:F29)</f>
        <v>414</v>
      </c>
      <c r="G30" s="20">
        <f t="shared" ref="G30:I30" si="2">SUM(G4:G29)</f>
        <v>103700</v>
      </c>
      <c r="H30" s="20">
        <f t="shared" si="2"/>
        <v>31046.150000000009</v>
      </c>
      <c r="I30" s="20">
        <f t="shared" si="2"/>
        <v>32606.379999999997</v>
      </c>
      <c r="J30" s="21">
        <f>SUM(J4:J29)</f>
        <v>169</v>
      </c>
      <c r="K30" s="21">
        <f t="shared" ref="K30:M30" si="3">SUM(K4:K29)</f>
        <v>11511.759999999998</v>
      </c>
      <c r="L30" s="21">
        <f t="shared" si="3"/>
        <v>3469.3899999999994</v>
      </c>
      <c r="M30" s="21">
        <f t="shared" si="3"/>
        <v>3597.11</v>
      </c>
      <c r="N30" s="22">
        <f>SUM(N4:N29)</f>
        <v>249297.09000000008</v>
      </c>
    </row>
    <row r="32" spans="1:16" x14ac:dyDescent="0.4">
      <c r="C32" s="23"/>
    </row>
    <row r="33" spans="6:6" x14ac:dyDescent="0.4">
      <c r="F33" s="23"/>
    </row>
  </sheetData>
  <mergeCells count="1">
    <mergeCell ref="C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7FD5-3A9E-4839-87DF-9603952AA671}">
  <dimension ref="A1:N31"/>
  <sheetViews>
    <sheetView topLeftCell="N19" zoomScale="96" zoomScaleNormal="96" workbookViewId="0">
      <selection activeCell="N29" sqref="N29"/>
    </sheetView>
  </sheetViews>
  <sheetFormatPr baseColWidth="10" defaultRowHeight="30" x14ac:dyDescent="0.4"/>
  <cols>
    <col min="1" max="1" width="26.5703125" style="1" customWidth="1"/>
    <col min="2" max="2" width="33.28515625" style="1" customWidth="1"/>
    <col min="3" max="3" width="43" style="1" customWidth="1"/>
    <col min="4" max="4" width="42.85546875" style="1" customWidth="1"/>
    <col min="5" max="5" width="46" style="1" customWidth="1"/>
    <col min="6" max="6" width="21.28515625" style="1" customWidth="1"/>
    <col min="7" max="7" width="43.5703125" style="1" customWidth="1"/>
    <col min="8" max="8" width="40.5703125" style="1" customWidth="1"/>
    <col min="9" max="9" width="46.28515625" style="1" customWidth="1"/>
    <col min="10" max="10" width="24.85546875" style="1" customWidth="1"/>
    <col min="11" max="14" width="46" style="1" customWidth="1"/>
  </cols>
  <sheetData>
    <row r="1" spans="1:14" x14ac:dyDescent="0.4">
      <c r="F1" s="1" t="s">
        <v>0</v>
      </c>
    </row>
    <row r="2" spans="1:14" x14ac:dyDescent="0.4">
      <c r="C2" s="28" t="s">
        <v>10</v>
      </c>
      <c r="D2" s="28"/>
      <c r="E2" s="28"/>
      <c r="F2" s="28"/>
      <c r="G2" s="28"/>
      <c r="H2" s="28"/>
      <c r="I2" s="28"/>
      <c r="J2" s="28"/>
    </row>
    <row r="3" spans="1:14" ht="60" x14ac:dyDescent="0.4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3</v>
      </c>
      <c r="H3" s="4" t="s">
        <v>4</v>
      </c>
      <c r="I3" s="4" t="s">
        <v>5</v>
      </c>
      <c r="J3" s="6" t="s">
        <v>7</v>
      </c>
      <c r="K3" s="4" t="s">
        <v>8</v>
      </c>
      <c r="L3" s="4" t="s">
        <v>4</v>
      </c>
      <c r="M3" s="7" t="s">
        <v>5</v>
      </c>
      <c r="N3" s="8" t="s">
        <v>9</v>
      </c>
    </row>
    <row r="4" spans="1:14" x14ac:dyDescent="0.4">
      <c r="A4" s="9">
        <v>44652</v>
      </c>
      <c r="B4" s="10">
        <v>2</v>
      </c>
      <c r="C4" s="11">
        <v>1274.8800000000001</v>
      </c>
      <c r="D4" s="11">
        <v>384.24</v>
      </c>
      <c r="E4" s="11">
        <v>406.08</v>
      </c>
      <c r="F4" s="12">
        <v>6</v>
      </c>
      <c r="G4" s="11">
        <v>1657.32</v>
      </c>
      <c r="H4" s="11">
        <v>499.5</v>
      </c>
      <c r="I4" s="11">
        <v>521.34</v>
      </c>
      <c r="J4" s="13">
        <v>0</v>
      </c>
      <c r="K4" s="11">
        <v>0</v>
      </c>
      <c r="L4" s="11">
        <v>0</v>
      </c>
      <c r="M4" s="11">
        <v>0</v>
      </c>
      <c r="N4" s="11">
        <f>SUM(C4+D4+E4+G4+H4+I4+K4+L4+M4)</f>
        <v>4743.3600000000006</v>
      </c>
    </row>
    <row r="5" spans="1:14" x14ac:dyDescent="0.4">
      <c r="A5" s="9">
        <v>44653</v>
      </c>
      <c r="B5" s="10">
        <v>0</v>
      </c>
      <c r="C5" s="11">
        <v>0</v>
      </c>
      <c r="D5" s="11">
        <v>0</v>
      </c>
      <c r="E5" s="11">
        <v>0</v>
      </c>
      <c r="F5" s="12">
        <v>0</v>
      </c>
      <c r="G5" s="11">
        <v>0</v>
      </c>
      <c r="H5" s="11">
        <v>0</v>
      </c>
      <c r="I5" s="11">
        <v>0</v>
      </c>
      <c r="J5" s="13">
        <v>0</v>
      </c>
      <c r="K5" s="11">
        <v>0</v>
      </c>
      <c r="L5" s="11">
        <v>0</v>
      </c>
      <c r="M5" s="11">
        <v>0</v>
      </c>
      <c r="N5" s="11">
        <f t="shared" ref="N5:N27" si="0">SUM(C5+D5+E5+G5+H5+I5+K5+L5+M5)</f>
        <v>0</v>
      </c>
    </row>
    <row r="6" spans="1:14" x14ac:dyDescent="0.4">
      <c r="A6" s="9">
        <v>44655</v>
      </c>
      <c r="B6" s="10">
        <v>0</v>
      </c>
      <c r="C6" s="11">
        <v>0</v>
      </c>
      <c r="D6" s="11">
        <v>0</v>
      </c>
      <c r="E6" s="11">
        <v>0</v>
      </c>
      <c r="F6" s="12">
        <v>4</v>
      </c>
      <c r="G6" s="11">
        <v>903.04</v>
      </c>
      <c r="H6" s="11">
        <v>272.17</v>
      </c>
      <c r="I6" s="11">
        <v>287.64</v>
      </c>
      <c r="J6" s="13">
        <v>0</v>
      </c>
      <c r="K6" s="11">
        <v>0</v>
      </c>
      <c r="L6" s="11">
        <v>0</v>
      </c>
      <c r="M6" s="11">
        <v>0</v>
      </c>
      <c r="N6" s="11">
        <f t="shared" si="0"/>
        <v>1462.85</v>
      </c>
    </row>
    <row r="7" spans="1:14" x14ac:dyDescent="0.4">
      <c r="A7" s="9">
        <v>44656</v>
      </c>
      <c r="B7" s="10">
        <v>0</v>
      </c>
      <c r="C7" s="11">
        <v>0</v>
      </c>
      <c r="D7" s="11">
        <v>0</v>
      </c>
      <c r="E7" s="11">
        <v>0</v>
      </c>
      <c r="F7" s="12">
        <v>4</v>
      </c>
      <c r="G7" s="11">
        <v>903.04</v>
      </c>
      <c r="H7" s="11">
        <v>272.17</v>
      </c>
      <c r="I7" s="11">
        <v>287.64</v>
      </c>
      <c r="J7" s="13">
        <v>0</v>
      </c>
      <c r="K7" s="11">
        <v>0</v>
      </c>
      <c r="L7" s="11">
        <v>0</v>
      </c>
      <c r="M7" s="11">
        <v>0</v>
      </c>
      <c r="N7" s="11">
        <f t="shared" si="0"/>
        <v>1462.85</v>
      </c>
    </row>
    <row r="8" spans="1:14" x14ac:dyDescent="0.4">
      <c r="A8" s="9">
        <v>44657</v>
      </c>
      <c r="B8" s="10">
        <v>0</v>
      </c>
      <c r="C8" s="11">
        <v>0</v>
      </c>
      <c r="D8" s="11">
        <v>0</v>
      </c>
      <c r="E8" s="11">
        <v>0</v>
      </c>
      <c r="F8" s="12">
        <v>3</v>
      </c>
      <c r="G8" s="11">
        <v>371.94</v>
      </c>
      <c r="H8" s="11">
        <v>112.07</v>
      </c>
      <c r="I8" s="11">
        <v>118.34</v>
      </c>
      <c r="J8" s="13">
        <v>0</v>
      </c>
      <c r="K8" s="11">
        <v>0</v>
      </c>
      <c r="L8" s="11">
        <v>0</v>
      </c>
      <c r="M8" s="11">
        <v>0</v>
      </c>
      <c r="N8" s="11">
        <f t="shared" si="0"/>
        <v>602.35</v>
      </c>
    </row>
    <row r="9" spans="1:14" x14ac:dyDescent="0.4">
      <c r="A9" s="9">
        <v>44658</v>
      </c>
      <c r="B9" s="10">
        <v>0</v>
      </c>
      <c r="C9" s="11">
        <v>0</v>
      </c>
      <c r="D9" s="11">
        <v>0</v>
      </c>
      <c r="E9" s="11">
        <v>0</v>
      </c>
      <c r="F9" s="12">
        <v>1</v>
      </c>
      <c r="G9" s="11">
        <v>318.72000000000003</v>
      </c>
      <c r="H9" s="11">
        <v>96.06</v>
      </c>
      <c r="I9" s="11">
        <v>101.52</v>
      </c>
      <c r="J9" s="13">
        <v>0</v>
      </c>
      <c r="K9" s="11">
        <v>0</v>
      </c>
      <c r="L9" s="11">
        <v>0</v>
      </c>
      <c r="M9" s="11">
        <v>0</v>
      </c>
      <c r="N9" s="11">
        <f t="shared" si="0"/>
        <v>516.30000000000007</v>
      </c>
    </row>
    <row r="10" spans="1:14" x14ac:dyDescent="0.4">
      <c r="A10" s="9">
        <v>44659</v>
      </c>
      <c r="B10" s="10">
        <v>0</v>
      </c>
      <c r="C10" s="11">
        <v>0</v>
      </c>
      <c r="D10" s="11">
        <v>0</v>
      </c>
      <c r="E10" s="11">
        <v>0</v>
      </c>
      <c r="F10" s="12">
        <v>2</v>
      </c>
      <c r="G10" s="11">
        <v>584.32000000000005</v>
      </c>
      <c r="H10" s="11">
        <v>176.11</v>
      </c>
      <c r="I10" s="11">
        <v>186.12</v>
      </c>
      <c r="J10" s="13">
        <v>0</v>
      </c>
      <c r="K10" s="11">
        <v>0</v>
      </c>
      <c r="L10" s="11">
        <v>0</v>
      </c>
      <c r="M10" s="11">
        <v>0</v>
      </c>
      <c r="N10" s="11">
        <f t="shared" si="0"/>
        <v>946.55000000000007</v>
      </c>
    </row>
    <row r="11" spans="1:14" x14ac:dyDescent="0.4">
      <c r="A11" s="9">
        <v>44660</v>
      </c>
      <c r="B11" s="10">
        <v>0</v>
      </c>
      <c r="C11" s="11">
        <v>0</v>
      </c>
      <c r="D11" s="11">
        <v>0</v>
      </c>
      <c r="E11" s="11">
        <v>0</v>
      </c>
      <c r="F11" s="12">
        <v>0</v>
      </c>
      <c r="G11" s="11">
        <v>0</v>
      </c>
      <c r="H11" s="11">
        <v>0</v>
      </c>
      <c r="I11" s="11">
        <v>0</v>
      </c>
      <c r="J11" s="13">
        <v>0</v>
      </c>
      <c r="K11" s="11">
        <v>0</v>
      </c>
      <c r="L11" s="11">
        <v>0</v>
      </c>
      <c r="M11" s="11">
        <v>0</v>
      </c>
      <c r="N11" s="11">
        <f t="shared" si="0"/>
        <v>0</v>
      </c>
    </row>
    <row r="12" spans="1:14" x14ac:dyDescent="0.4">
      <c r="A12" s="9">
        <v>44662</v>
      </c>
      <c r="B12" s="10">
        <v>0</v>
      </c>
      <c r="C12" s="11">
        <v>0</v>
      </c>
      <c r="D12" s="11">
        <v>0</v>
      </c>
      <c r="E12" s="11">
        <v>0</v>
      </c>
      <c r="F12" s="12">
        <v>5</v>
      </c>
      <c r="G12" s="11">
        <v>1338.6</v>
      </c>
      <c r="H12" s="11">
        <v>403.44</v>
      </c>
      <c r="I12" s="11">
        <v>419.82</v>
      </c>
      <c r="J12" s="13">
        <v>0</v>
      </c>
      <c r="K12" s="11">
        <v>0</v>
      </c>
      <c r="L12" s="11">
        <v>0</v>
      </c>
      <c r="M12" s="11">
        <v>0</v>
      </c>
      <c r="N12" s="11">
        <f t="shared" si="0"/>
        <v>2161.86</v>
      </c>
    </row>
    <row r="13" spans="1:14" x14ac:dyDescent="0.4">
      <c r="A13" s="9">
        <v>44663</v>
      </c>
      <c r="B13" s="10">
        <v>0</v>
      </c>
      <c r="C13" s="11">
        <v>0</v>
      </c>
      <c r="D13" s="11">
        <v>0</v>
      </c>
      <c r="E13" s="11">
        <v>0</v>
      </c>
      <c r="F13" s="12">
        <v>2</v>
      </c>
      <c r="G13" s="11">
        <v>637.44000000000005</v>
      </c>
      <c r="H13" s="11">
        <v>192.12</v>
      </c>
      <c r="I13" s="11">
        <v>203.04</v>
      </c>
      <c r="J13" s="13">
        <v>0</v>
      </c>
      <c r="K13" s="11">
        <v>0</v>
      </c>
      <c r="L13" s="11">
        <v>0</v>
      </c>
      <c r="M13" s="11">
        <v>0</v>
      </c>
      <c r="N13" s="11">
        <f t="shared" si="0"/>
        <v>1032.6000000000001</v>
      </c>
    </row>
    <row r="14" spans="1:14" x14ac:dyDescent="0.4">
      <c r="A14" s="9">
        <v>44664</v>
      </c>
      <c r="B14" s="10">
        <v>0</v>
      </c>
      <c r="C14" s="11">
        <v>0</v>
      </c>
      <c r="D14" s="11">
        <v>0</v>
      </c>
      <c r="E14" s="11">
        <v>0</v>
      </c>
      <c r="F14" s="12">
        <v>2</v>
      </c>
      <c r="G14" s="11">
        <v>637.44000000000005</v>
      </c>
      <c r="H14" s="11">
        <v>192.12</v>
      </c>
      <c r="I14" s="11">
        <v>203.04</v>
      </c>
      <c r="J14" s="13">
        <v>0</v>
      </c>
      <c r="K14" s="11">
        <v>0</v>
      </c>
      <c r="L14" s="11">
        <v>0</v>
      </c>
      <c r="M14" s="11">
        <v>0</v>
      </c>
      <c r="N14" s="11">
        <f t="shared" si="0"/>
        <v>1032.6000000000001</v>
      </c>
    </row>
    <row r="15" spans="1:14" x14ac:dyDescent="0.4">
      <c r="A15" s="9">
        <v>44665</v>
      </c>
      <c r="B15" s="10">
        <v>0</v>
      </c>
      <c r="C15" s="11">
        <v>0</v>
      </c>
      <c r="D15" s="11">
        <v>0</v>
      </c>
      <c r="E15" s="11">
        <v>0</v>
      </c>
      <c r="F15" s="12">
        <v>0</v>
      </c>
      <c r="G15" s="11">
        <v>0</v>
      </c>
      <c r="H15" s="11">
        <v>0</v>
      </c>
      <c r="I15" s="11">
        <v>0</v>
      </c>
      <c r="J15" s="13">
        <v>0</v>
      </c>
      <c r="K15" s="11">
        <v>0</v>
      </c>
      <c r="L15" s="11">
        <v>0</v>
      </c>
      <c r="M15" s="11">
        <v>0</v>
      </c>
      <c r="N15" s="11">
        <f t="shared" si="0"/>
        <v>0</v>
      </c>
    </row>
    <row r="16" spans="1:14" x14ac:dyDescent="0.4">
      <c r="A16" s="9">
        <v>44669</v>
      </c>
      <c r="B16" s="10">
        <v>0</v>
      </c>
      <c r="C16" s="11">
        <v>0</v>
      </c>
      <c r="D16" s="11">
        <v>0</v>
      </c>
      <c r="E16" s="11">
        <v>0</v>
      </c>
      <c r="F16" s="12">
        <v>3</v>
      </c>
      <c r="G16" s="11">
        <v>701.16</v>
      </c>
      <c r="H16" s="11">
        <v>211.32</v>
      </c>
      <c r="I16" s="11">
        <v>216.78</v>
      </c>
      <c r="J16" s="13">
        <v>0</v>
      </c>
      <c r="K16" s="11">
        <v>0</v>
      </c>
      <c r="L16" s="11">
        <v>0</v>
      </c>
      <c r="M16" s="11">
        <v>0</v>
      </c>
      <c r="N16" s="11">
        <f t="shared" si="0"/>
        <v>1129.26</v>
      </c>
    </row>
    <row r="17" spans="1:14" x14ac:dyDescent="0.4">
      <c r="A17" s="9">
        <v>44670</v>
      </c>
      <c r="B17" s="10">
        <v>0</v>
      </c>
      <c r="C17" s="11">
        <v>0</v>
      </c>
      <c r="D17" s="11">
        <v>0</v>
      </c>
      <c r="E17" s="11">
        <v>0</v>
      </c>
      <c r="F17" s="12">
        <v>2</v>
      </c>
      <c r="G17" s="11">
        <v>637.44000000000005</v>
      </c>
      <c r="H17" s="11">
        <v>192.12</v>
      </c>
      <c r="I17" s="11">
        <v>203.04</v>
      </c>
      <c r="J17" s="13">
        <v>0</v>
      </c>
      <c r="K17" s="11">
        <v>0</v>
      </c>
      <c r="L17" s="11">
        <v>0</v>
      </c>
      <c r="M17" s="11">
        <v>0</v>
      </c>
      <c r="N17" s="11">
        <f t="shared" si="0"/>
        <v>1032.6000000000001</v>
      </c>
    </row>
    <row r="18" spans="1:14" x14ac:dyDescent="0.4">
      <c r="A18" s="9">
        <v>44671</v>
      </c>
      <c r="B18" s="10">
        <v>0</v>
      </c>
      <c r="C18" s="11">
        <v>0</v>
      </c>
      <c r="D18" s="11">
        <v>0</v>
      </c>
      <c r="E18" s="11">
        <v>0</v>
      </c>
      <c r="F18" s="12">
        <v>0</v>
      </c>
      <c r="G18" s="11">
        <v>0</v>
      </c>
      <c r="H18" s="11">
        <v>0</v>
      </c>
      <c r="I18" s="11">
        <v>0</v>
      </c>
      <c r="J18" s="13">
        <v>0</v>
      </c>
      <c r="K18" s="11">
        <v>0</v>
      </c>
      <c r="L18" s="11">
        <v>0</v>
      </c>
      <c r="M18" s="11">
        <v>0</v>
      </c>
      <c r="N18" s="11">
        <f t="shared" si="0"/>
        <v>0</v>
      </c>
    </row>
    <row r="19" spans="1:14" x14ac:dyDescent="0.4">
      <c r="A19" s="9">
        <v>44672</v>
      </c>
      <c r="B19" s="10">
        <v>0</v>
      </c>
      <c r="C19" s="11">
        <v>0</v>
      </c>
      <c r="D19" s="11">
        <v>0</v>
      </c>
      <c r="E19" s="11">
        <v>0</v>
      </c>
      <c r="F19" s="12">
        <v>2</v>
      </c>
      <c r="G19" s="11">
        <v>488.68</v>
      </c>
      <c r="H19" s="11">
        <v>147.28</v>
      </c>
      <c r="I19" s="11">
        <v>149.1</v>
      </c>
      <c r="J19" s="13">
        <v>0</v>
      </c>
      <c r="K19" s="11">
        <v>0</v>
      </c>
      <c r="L19" s="11">
        <v>0</v>
      </c>
      <c r="M19" s="11">
        <v>0</v>
      </c>
      <c r="N19" s="11">
        <f t="shared" si="0"/>
        <v>785.06000000000006</v>
      </c>
    </row>
    <row r="20" spans="1:14" x14ac:dyDescent="0.4">
      <c r="A20" s="9">
        <v>44673</v>
      </c>
      <c r="B20" s="10">
        <v>0</v>
      </c>
      <c r="C20" s="11">
        <v>0</v>
      </c>
      <c r="D20" s="11">
        <v>0</v>
      </c>
      <c r="E20" s="11">
        <v>0</v>
      </c>
      <c r="F20" s="12">
        <v>0</v>
      </c>
      <c r="G20" s="11">
        <v>0</v>
      </c>
      <c r="H20" s="11">
        <v>0</v>
      </c>
      <c r="I20" s="11">
        <v>0</v>
      </c>
      <c r="J20" s="13">
        <v>0</v>
      </c>
      <c r="K20" s="11">
        <v>0</v>
      </c>
      <c r="L20" s="11">
        <v>0</v>
      </c>
      <c r="M20" s="11">
        <v>0</v>
      </c>
      <c r="N20" s="11">
        <f t="shared" si="0"/>
        <v>0</v>
      </c>
    </row>
    <row r="21" spans="1:14" x14ac:dyDescent="0.4">
      <c r="A21" s="9">
        <v>44674</v>
      </c>
      <c r="B21" s="10">
        <v>0</v>
      </c>
      <c r="C21" s="11">
        <v>0</v>
      </c>
      <c r="D21" s="11">
        <v>0</v>
      </c>
      <c r="E21" s="11">
        <v>0</v>
      </c>
      <c r="F21" s="12">
        <v>0</v>
      </c>
      <c r="G21" s="11">
        <v>0</v>
      </c>
      <c r="H21" s="11">
        <v>0</v>
      </c>
      <c r="I21" s="11">
        <v>0</v>
      </c>
      <c r="J21" s="13">
        <v>0</v>
      </c>
      <c r="K21" s="11">
        <v>0</v>
      </c>
      <c r="L21" s="11">
        <v>0</v>
      </c>
      <c r="M21" s="11">
        <v>0</v>
      </c>
      <c r="N21" s="11">
        <f t="shared" si="0"/>
        <v>0</v>
      </c>
    </row>
    <row r="22" spans="1:14" x14ac:dyDescent="0.4">
      <c r="A22" s="9">
        <v>44676</v>
      </c>
      <c r="B22" s="10">
        <v>0</v>
      </c>
      <c r="C22" s="11">
        <v>0</v>
      </c>
      <c r="D22" s="11">
        <v>0</v>
      </c>
      <c r="E22" s="11">
        <v>0</v>
      </c>
      <c r="F22" s="16">
        <v>2</v>
      </c>
      <c r="G22" s="15">
        <v>371.84</v>
      </c>
      <c r="H22" s="15">
        <v>208.13</v>
      </c>
      <c r="I22" s="15">
        <v>219.92</v>
      </c>
      <c r="J22" s="13">
        <v>0</v>
      </c>
      <c r="K22" s="11">
        <v>0</v>
      </c>
      <c r="L22" s="11">
        <v>0</v>
      </c>
      <c r="M22" s="11">
        <v>0</v>
      </c>
      <c r="N22" s="11">
        <f t="shared" si="0"/>
        <v>799.89</v>
      </c>
    </row>
    <row r="23" spans="1:14" x14ac:dyDescent="0.4">
      <c r="A23" s="9">
        <v>44677</v>
      </c>
      <c r="B23" s="10">
        <v>0</v>
      </c>
      <c r="C23" s="11">
        <v>0</v>
      </c>
      <c r="D23" s="11">
        <v>0</v>
      </c>
      <c r="E23" s="11">
        <v>0</v>
      </c>
      <c r="F23" s="12">
        <v>1</v>
      </c>
      <c r="G23" s="11">
        <v>318.72000000000003</v>
      </c>
      <c r="H23" s="11">
        <v>96.06</v>
      </c>
      <c r="I23" s="11">
        <v>101.52</v>
      </c>
      <c r="J23" s="13">
        <v>0</v>
      </c>
      <c r="K23" s="11">
        <v>0</v>
      </c>
      <c r="L23" s="11">
        <v>0</v>
      </c>
      <c r="M23" s="11">
        <v>0</v>
      </c>
      <c r="N23" s="11">
        <f t="shared" si="0"/>
        <v>516.30000000000007</v>
      </c>
    </row>
    <row r="24" spans="1:14" x14ac:dyDescent="0.4">
      <c r="A24" s="9">
        <v>44678</v>
      </c>
      <c r="B24" s="10">
        <v>0</v>
      </c>
      <c r="C24" s="11">
        <v>0</v>
      </c>
      <c r="D24" s="11">
        <v>0</v>
      </c>
      <c r="E24" s="11">
        <v>0</v>
      </c>
      <c r="F24" s="12">
        <v>4</v>
      </c>
      <c r="G24" s="11">
        <v>1136.72</v>
      </c>
      <c r="H24" s="11">
        <v>342.59</v>
      </c>
      <c r="I24" s="11">
        <v>348.96</v>
      </c>
      <c r="J24" s="13">
        <v>0</v>
      </c>
      <c r="K24" s="11">
        <v>0</v>
      </c>
      <c r="L24" s="11">
        <v>0</v>
      </c>
      <c r="M24" s="11">
        <v>0</v>
      </c>
      <c r="N24" s="11">
        <f t="shared" si="0"/>
        <v>1828.27</v>
      </c>
    </row>
    <row r="25" spans="1:14" x14ac:dyDescent="0.4">
      <c r="A25" s="9">
        <v>44679</v>
      </c>
      <c r="B25" s="10">
        <v>0</v>
      </c>
      <c r="C25" s="11">
        <v>0</v>
      </c>
      <c r="D25" s="11">
        <v>0</v>
      </c>
      <c r="E25" s="11">
        <v>0</v>
      </c>
      <c r="F25" s="12">
        <v>0</v>
      </c>
      <c r="G25" s="11">
        <v>0</v>
      </c>
      <c r="H25" s="11">
        <v>0</v>
      </c>
      <c r="I25" s="11">
        <v>0</v>
      </c>
      <c r="J25" s="13">
        <v>0</v>
      </c>
      <c r="K25" s="11">
        <v>0</v>
      </c>
      <c r="L25" s="11">
        <v>0</v>
      </c>
      <c r="M25" s="11">
        <v>0</v>
      </c>
      <c r="N25" s="11">
        <f t="shared" si="0"/>
        <v>0</v>
      </c>
    </row>
    <row r="26" spans="1:14" x14ac:dyDescent="0.4">
      <c r="A26" s="9">
        <v>44680</v>
      </c>
      <c r="B26" s="10">
        <v>0</v>
      </c>
      <c r="C26" s="11">
        <v>0</v>
      </c>
      <c r="D26" s="11">
        <v>0</v>
      </c>
      <c r="E26" s="11">
        <v>0</v>
      </c>
      <c r="F26" s="12">
        <v>3</v>
      </c>
      <c r="G26" s="11">
        <v>754.3</v>
      </c>
      <c r="H26" s="11">
        <v>227.34</v>
      </c>
      <c r="I26" s="11">
        <v>239.17</v>
      </c>
      <c r="J26" s="13">
        <v>0</v>
      </c>
      <c r="K26" s="11">
        <v>0</v>
      </c>
      <c r="L26" s="11">
        <v>0</v>
      </c>
      <c r="M26" s="11">
        <v>0</v>
      </c>
      <c r="N26" s="11">
        <f t="shared" si="0"/>
        <v>1220.81</v>
      </c>
    </row>
    <row r="27" spans="1:14" x14ac:dyDescent="0.4">
      <c r="A27" s="9">
        <v>44681</v>
      </c>
      <c r="B27" s="10">
        <v>0</v>
      </c>
      <c r="C27" s="11">
        <v>0</v>
      </c>
      <c r="D27" s="11">
        <v>0</v>
      </c>
      <c r="E27" s="11">
        <v>0</v>
      </c>
      <c r="F27" s="12">
        <v>1</v>
      </c>
      <c r="G27" s="11">
        <v>53.12</v>
      </c>
      <c r="H27" s="11">
        <v>16.010000000000002</v>
      </c>
      <c r="I27" s="11">
        <v>16.920000000000002</v>
      </c>
      <c r="J27" s="13">
        <v>0</v>
      </c>
      <c r="K27" s="11">
        <v>0</v>
      </c>
      <c r="L27" s="11">
        <v>0</v>
      </c>
      <c r="M27" s="11">
        <v>0</v>
      </c>
      <c r="N27" s="11">
        <f t="shared" si="0"/>
        <v>86.05</v>
      </c>
    </row>
    <row r="28" spans="1:14" x14ac:dyDescent="0.4">
      <c r="B28" s="18">
        <v>0</v>
      </c>
      <c r="C28" s="19">
        <f>SUM(C4:C27)</f>
        <v>1274.8800000000001</v>
      </c>
      <c r="D28" s="19">
        <f t="shared" ref="D28:E28" si="1">SUM(D4:D27)</f>
        <v>384.24</v>
      </c>
      <c r="E28" s="19">
        <f t="shared" si="1"/>
        <v>406.08</v>
      </c>
      <c r="F28" s="20">
        <f>SUM(F4:F27)</f>
        <v>47</v>
      </c>
      <c r="G28" s="20">
        <f t="shared" ref="G28:I28" si="2">SUM(G4:G27)</f>
        <v>11813.84</v>
      </c>
      <c r="H28" s="20">
        <f t="shared" si="2"/>
        <v>3656.6100000000006</v>
      </c>
      <c r="I28" s="20">
        <f t="shared" si="2"/>
        <v>3823.9100000000003</v>
      </c>
      <c r="J28" s="21">
        <f>SUM(J4:J27)</f>
        <v>0</v>
      </c>
      <c r="K28" s="21">
        <f t="shared" ref="K28:M28" si="3">SUM(K4:K27)</f>
        <v>0</v>
      </c>
      <c r="L28" s="21">
        <f t="shared" si="3"/>
        <v>0</v>
      </c>
      <c r="M28" s="21">
        <f t="shared" si="3"/>
        <v>0</v>
      </c>
      <c r="N28" s="22">
        <f>+N4+N5+N6+N7+N8+N9+N10+N11+N12+N13+N14+N15+N16+N17+N18+N19+N20+N21+N22+N23+N24+N25+N26+N27</f>
        <v>21359.56</v>
      </c>
    </row>
    <row r="30" spans="1:14" x14ac:dyDescent="0.4">
      <c r="C30" s="23"/>
    </row>
    <row r="31" spans="1:14" x14ac:dyDescent="0.4">
      <c r="F31" s="23"/>
    </row>
  </sheetData>
  <mergeCells count="1">
    <mergeCell ref="C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F06D5-D4C9-49C3-8F78-9347FFC94EFD}">
  <dimension ref="A1:P32"/>
  <sheetViews>
    <sheetView topLeftCell="N26" zoomScale="62" zoomScaleNormal="62" workbookViewId="0">
      <selection activeCell="N30" sqref="N30"/>
    </sheetView>
  </sheetViews>
  <sheetFormatPr baseColWidth="10" defaultRowHeight="30" x14ac:dyDescent="0.4"/>
  <cols>
    <col min="1" max="1" width="26.5703125" style="1" customWidth="1"/>
    <col min="2" max="2" width="33.28515625" style="1" customWidth="1"/>
    <col min="3" max="3" width="43" style="1" customWidth="1"/>
    <col min="4" max="4" width="42.85546875" style="1" customWidth="1"/>
    <col min="5" max="5" width="46" style="1" customWidth="1"/>
    <col min="6" max="6" width="21.28515625" style="1" customWidth="1"/>
    <col min="7" max="7" width="43.5703125" style="1" customWidth="1"/>
    <col min="8" max="8" width="40.5703125" style="1" customWidth="1"/>
    <col min="9" max="9" width="46.28515625" style="1" customWidth="1"/>
    <col min="10" max="10" width="24.85546875" style="1" customWidth="1"/>
    <col min="11" max="14" width="46" style="1" customWidth="1"/>
    <col min="16" max="16" width="21.85546875" customWidth="1"/>
  </cols>
  <sheetData>
    <row r="1" spans="1:14" x14ac:dyDescent="0.4">
      <c r="F1" s="1" t="s">
        <v>0</v>
      </c>
    </row>
    <row r="2" spans="1:14" x14ac:dyDescent="0.4">
      <c r="C2" s="28" t="s">
        <v>11</v>
      </c>
      <c r="D2" s="28"/>
      <c r="E2" s="28"/>
      <c r="F2" s="28"/>
      <c r="G2" s="28"/>
      <c r="H2" s="28"/>
      <c r="I2" s="28"/>
      <c r="J2" s="28"/>
    </row>
    <row r="3" spans="1:14" ht="60" x14ac:dyDescent="0.4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3</v>
      </c>
      <c r="H3" s="4" t="s">
        <v>4</v>
      </c>
      <c r="I3" s="4" t="s">
        <v>5</v>
      </c>
      <c r="J3" s="6" t="s">
        <v>7</v>
      </c>
      <c r="K3" s="4" t="s">
        <v>8</v>
      </c>
      <c r="L3" s="4" t="s">
        <v>4</v>
      </c>
      <c r="M3" s="7" t="s">
        <v>5</v>
      </c>
      <c r="N3" s="8" t="s">
        <v>9</v>
      </c>
    </row>
    <row r="4" spans="1:14" x14ac:dyDescent="0.4">
      <c r="A4" s="9">
        <v>44683</v>
      </c>
      <c r="B4" s="10">
        <v>0</v>
      </c>
      <c r="C4" s="11">
        <v>0</v>
      </c>
      <c r="D4" s="11">
        <v>0</v>
      </c>
      <c r="E4" s="11">
        <v>0</v>
      </c>
      <c r="F4" s="12">
        <v>8</v>
      </c>
      <c r="G4" s="11">
        <v>711.78</v>
      </c>
      <c r="H4" s="11">
        <v>214.52</v>
      </c>
      <c r="I4" s="11">
        <v>219.07</v>
      </c>
      <c r="J4" s="13">
        <v>0</v>
      </c>
      <c r="K4" s="11">
        <v>0</v>
      </c>
      <c r="L4" s="11">
        <v>0</v>
      </c>
      <c r="M4" s="11">
        <v>0</v>
      </c>
      <c r="N4" s="11">
        <f>SUM(C4+D4+E4+G4+H4+I4+K4+L4+M4)</f>
        <v>1145.3699999999999</v>
      </c>
    </row>
    <row r="5" spans="1:14" x14ac:dyDescent="0.4">
      <c r="A5" s="9">
        <v>44684</v>
      </c>
      <c r="B5" s="10">
        <v>0</v>
      </c>
      <c r="C5" s="11">
        <v>0</v>
      </c>
      <c r="D5" s="11">
        <v>0</v>
      </c>
      <c r="E5" s="11">
        <v>0</v>
      </c>
      <c r="F5" s="12">
        <v>9</v>
      </c>
      <c r="G5" s="11">
        <v>764.92</v>
      </c>
      <c r="H5" s="11">
        <v>230.54</v>
      </c>
      <c r="I5" s="11">
        <v>241.46</v>
      </c>
      <c r="J5" s="13">
        <v>0</v>
      </c>
      <c r="K5" s="11">
        <v>0</v>
      </c>
      <c r="L5" s="11">
        <v>0</v>
      </c>
      <c r="M5" s="11">
        <v>0</v>
      </c>
      <c r="N5" s="11">
        <f t="shared" ref="N5:N28" si="0">SUM(C5+D5+E5+G5+H5+I5+K5+L5+M5)</f>
        <v>1236.9199999999998</v>
      </c>
    </row>
    <row r="6" spans="1:14" x14ac:dyDescent="0.4">
      <c r="A6" s="9">
        <v>44685</v>
      </c>
      <c r="B6" s="10">
        <v>0</v>
      </c>
      <c r="C6" s="11">
        <v>0</v>
      </c>
      <c r="D6" s="11">
        <v>0</v>
      </c>
      <c r="E6" s="11">
        <v>0</v>
      </c>
      <c r="F6" s="12">
        <v>6</v>
      </c>
      <c r="G6" s="11">
        <v>1115.52</v>
      </c>
      <c r="H6" s="11">
        <v>336.21</v>
      </c>
      <c r="I6" s="11">
        <v>355.32</v>
      </c>
      <c r="J6" s="13">
        <v>0</v>
      </c>
      <c r="K6" s="11">
        <v>0</v>
      </c>
      <c r="L6" s="11">
        <v>0</v>
      </c>
      <c r="M6" s="11">
        <v>0</v>
      </c>
      <c r="N6" s="11">
        <f t="shared" si="0"/>
        <v>1807.05</v>
      </c>
    </row>
    <row r="7" spans="1:14" x14ac:dyDescent="0.4">
      <c r="A7" s="9">
        <v>44687</v>
      </c>
      <c r="B7" s="10">
        <v>0</v>
      </c>
      <c r="C7" s="11">
        <v>0</v>
      </c>
      <c r="D7" s="11">
        <v>0</v>
      </c>
      <c r="E7" s="11">
        <v>0</v>
      </c>
      <c r="F7" s="12">
        <v>7</v>
      </c>
      <c r="G7" s="11">
        <v>1168.6400000000001</v>
      </c>
      <c r="H7" s="11">
        <v>352.22</v>
      </c>
      <c r="I7" s="11">
        <v>372.24</v>
      </c>
      <c r="J7" s="13">
        <v>0</v>
      </c>
      <c r="K7" s="11">
        <v>0</v>
      </c>
      <c r="L7" s="11">
        <v>0</v>
      </c>
      <c r="M7" s="11">
        <v>0</v>
      </c>
      <c r="N7" s="11">
        <f t="shared" si="0"/>
        <v>1893.1000000000001</v>
      </c>
    </row>
    <row r="8" spans="1:14" x14ac:dyDescent="0.4">
      <c r="A8" s="9">
        <v>44688</v>
      </c>
      <c r="B8" s="10">
        <v>0</v>
      </c>
      <c r="C8" s="11">
        <v>0</v>
      </c>
      <c r="D8" s="11">
        <v>0</v>
      </c>
      <c r="E8" s="11">
        <v>0</v>
      </c>
      <c r="F8" s="12">
        <v>0</v>
      </c>
      <c r="G8" s="11">
        <v>0</v>
      </c>
      <c r="H8" s="11">
        <v>0</v>
      </c>
      <c r="I8" s="11">
        <v>0</v>
      </c>
      <c r="J8" s="13">
        <v>0</v>
      </c>
      <c r="K8" s="11">
        <v>0</v>
      </c>
      <c r="L8" s="11">
        <v>0</v>
      </c>
      <c r="M8" s="11">
        <v>0</v>
      </c>
      <c r="N8" s="11">
        <f t="shared" si="0"/>
        <v>0</v>
      </c>
    </row>
    <row r="9" spans="1:14" x14ac:dyDescent="0.4">
      <c r="A9" s="9">
        <v>44690</v>
      </c>
      <c r="B9" s="10">
        <v>0</v>
      </c>
      <c r="C9" s="11">
        <v>0</v>
      </c>
      <c r="D9" s="11">
        <v>0</v>
      </c>
      <c r="E9" s="11">
        <v>0</v>
      </c>
      <c r="F9" s="12">
        <v>11</v>
      </c>
      <c r="G9" s="11">
        <v>807.42</v>
      </c>
      <c r="H9" s="11">
        <v>227.34</v>
      </c>
      <c r="I9" s="11">
        <v>239.17</v>
      </c>
      <c r="J9" s="13">
        <v>0</v>
      </c>
      <c r="K9" s="11">
        <v>0</v>
      </c>
      <c r="L9" s="11">
        <v>0</v>
      </c>
      <c r="M9" s="11">
        <v>0</v>
      </c>
      <c r="N9" s="11">
        <f t="shared" si="0"/>
        <v>1273.93</v>
      </c>
    </row>
    <row r="10" spans="1:14" x14ac:dyDescent="0.4">
      <c r="A10" s="24">
        <v>44691</v>
      </c>
      <c r="B10" s="10">
        <v>0</v>
      </c>
      <c r="C10" s="11">
        <v>0</v>
      </c>
      <c r="D10" s="11">
        <v>0</v>
      </c>
      <c r="E10" s="11">
        <v>0</v>
      </c>
      <c r="F10" s="12">
        <v>0</v>
      </c>
      <c r="G10" s="11">
        <v>0</v>
      </c>
      <c r="H10" s="11">
        <v>0</v>
      </c>
      <c r="I10" s="11">
        <v>0</v>
      </c>
      <c r="J10" s="13">
        <v>0</v>
      </c>
      <c r="K10" s="11">
        <v>0</v>
      </c>
      <c r="L10" s="11">
        <v>0</v>
      </c>
      <c r="M10" s="11">
        <v>0</v>
      </c>
      <c r="N10" s="11">
        <f t="shared" si="0"/>
        <v>0</v>
      </c>
    </row>
    <row r="11" spans="1:14" x14ac:dyDescent="0.4">
      <c r="A11" s="9">
        <v>44692</v>
      </c>
      <c r="B11" s="10">
        <v>0</v>
      </c>
      <c r="C11" s="11">
        <v>0</v>
      </c>
      <c r="D11" s="11">
        <v>0</v>
      </c>
      <c r="E11" s="11">
        <v>0</v>
      </c>
      <c r="F11" s="12">
        <v>1</v>
      </c>
      <c r="G11" s="11">
        <v>265.60000000000002</v>
      </c>
      <c r="H11" s="11">
        <v>80.05</v>
      </c>
      <c r="I11" s="11">
        <v>84.6</v>
      </c>
      <c r="J11" s="13">
        <v>0</v>
      </c>
      <c r="K11" s="11">
        <v>0</v>
      </c>
      <c r="L11" s="11">
        <v>0</v>
      </c>
      <c r="M11" s="11">
        <v>0</v>
      </c>
      <c r="N11" s="11">
        <f t="shared" si="0"/>
        <v>430.25</v>
      </c>
    </row>
    <row r="12" spans="1:14" x14ac:dyDescent="0.4">
      <c r="A12" s="9">
        <v>44693</v>
      </c>
      <c r="B12" s="10">
        <v>0</v>
      </c>
      <c r="C12" s="11">
        <v>0</v>
      </c>
      <c r="D12" s="11">
        <v>0</v>
      </c>
      <c r="E12" s="11">
        <v>0</v>
      </c>
      <c r="F12" s="12">
        <v>7</v>
      </c>
      <c r="G12" s="11">
        <v>478.08</v>
      </c>
      <c r="H12" s="11">
        <v>144.09</v>
      </c>
      <c r="I12" s="11">
        <v>152.28</v>
      </c>
      <c r="J12" s="13">
        <v>0</v>
      </c>
      <c r="K12" s="11">
        <v>0</v>
      </c>
      <c r="L12" s="11">
        <v>0</v>
      </c>
      <c r="M12" s="11">
        <v>0</v>
      </c>
      <c r="N12" s="11">
        <f>SUM(C12+D12+E12+G12+H12+I12+K12+L12+M12)</f>
        <v>774.44999999999993</v>
      </c>
    </row>
    <row r="13" spans="1:14" x14ac:dyDescent="0.4">
      <c r="A13" s="9">
        <v>44694</v>
      </c>
      <c r="B13" s="10">
        <v>0</v>
      </c>
      <c r="C13" s="11">
        <v>0</v>
      </c>
      <c r="D13" s="11">
        <v>0</v>
      </c>
      <c r="E13" s="11">
        <v>0</v>
      </c>
      <c r="F13" s="12">
        <v>3</v>
      </c>
      <c r="G13" s="11">
        <v>424.96</v>
      </c>
      <c r="H13" s="11">
        <v>128.08000000000001</v>
      </c>
      <c r="I13" s="11">
        <v>135.36000000000001</v>
      </c>
      <c r="J13" s="13">
        <v>0</v>
      </c>
      <c r="K13" s="11">
        <v>0</v>
      </c>
      <c r="L13" s="11">
        <v>0</v>
      </c>
      <c r="M13" s="11">
        <v>0</v>
      </c>
      <c r="N13" s="11">
        <f t="shared" si="0"/>
        <v>688.4</v>
      </c>
    </row>
    <row r="14" spans="1:14" x14ac:dyDescent="0.4">
      <c r="A14" s="9">
        <v>44695</v>
      </c>
      <c r="B14" s="10">
        <v>0</v>
      </c>
      <c r="C14" s="11">
        <v>0</v>
      </c>
      <c r="D14" s="11">
        <v>0</v>
      </c>
      <c r="E14" s="11">
        <v>0</v>
      </c>
      <c r="F14" s="12">
        <v>0</v>
      </c>
      <c r="G14" s="11">
        <v>0</v>
      </c>
      <c r="H14" s="11">
        <v>0</v>
      </c>
      <c r="I14" s="11">
        <v>0</v>
      </c>
      <c r="J14" s="13">
        <v>0</v>
      </c>
      <c r="K14" s="11">
        <v>0</v>
      </c>
      <c r="L14" s="11">
        <v>0</v>
      </c>
      <c r="M14" s="11">
        <v>0</v>
      </c>
      <c r="N14" s="11">
        <f t="shared" si="0"/>
        <v>0</v>
      </c>
    </row>
    <row r="15" spans="1:14" x14ac:dyDescent="0.4">
      <c r="A15" s="24">
        <v>44697</v>
      </c>
      <c r="B15" s="10">
        <v>0</v>
      </c>
      <c r="C15" s="11">
        <v>0</v>
      </c>
      <c r="D15" s="11">
        <v>0</v>
      </c>
      <c r="E15" s="11">
        <v>0</v>
      </c>
      <c r="F15" s="12">
        <v>6</v>
      </c>
      <c r="G15" s="11">
        <v>594.94000000000005</v>
      </c>
      <c r="H15" s="11">
        <v>179.31</v>
      </c>
      <c r="I15" s="11">
        <v>188.41</v>
      </c>
      <c r="J15" s="13">
        <v>0</v>
      </c>
      <c r="K15" s="11">
        <v>0</v>
      </c>
      <c r="L15" s="11">
        <v>0</v>
      </c>
      <c r="M15" s="11">
        <v>0</v>
      </c>
      <c r="N15" s="11">
        <f t="shared" si="0"/>
        <v>962.66</v>
      </c>
    </row>
    <row r="16" spans="1:14" x14ac:dyDescent="0.4">
      <c r="A16" s="9">
        <v>44698</v>
      </c>
      <c r="B16" s="10">
        <v>0</v>
      </c>
      <c r="C16" s="11">
        <v>0</v>
      </c>
      <c r="D16" s="11">
        <v>0</v>
      </c>
      <c r="E16" s="11">
        <v>0</v>
      </c>
      <c r="F16" s="12">
        <v>3</v>
      </c>
      <c r="G16" s="11">
        <v>159.36000000000001</v>
      </c>
      <c r="H16" s="11">
        <v>48.03</v>
      </c>
      <c r="I16" s="11">
        <v>50.76</v>
      </c>
      <c r="J16" s="13">
        <v>0</v>
      </c>
      <c r="K16" s="11">
        <v>0</v>
      </c>
      <c r="L16" s="11">
        <v>0</v>
      </c>
      <c r="M16" s="11">
        <v>0</v>
      </c>
      <c r="N16" s="11">
        <f t="shared" si="0"/>
        <v>258.15000000000003</v>
      </c>
    </row>
    <row r="17" spans="1:16" x14ac:dyDescent="0.4">
      <c r="A17" s="9">
        <v>44699</v>
      </c>
      <c r="B17" s="10">
        <v>0</v>
      </c>
      <c r="C17" s="11">
        <v>0</v>
      </c>
      <c r="D17" s="11">
        <v>0</v>
      </c>
      <c r="E17" s="11">
        <v>0</v>
      </c>
      <c r="F17" s="12">
        <v>5</v>
      </c>
      <c r="G17" s="11">
        <v>552.44000000000005</v>
      </c>
      <c r="H17" s="11">
        <v>166.5</v>
      </c>
      <c r="I17" s="11">
        <v>173.78</v>
      </c>
      <c r="J17" s="13">
        <v>0</v>
      </c>
      <c r="K17" s="11">
        <v>0</v>
      </c>
      <c r="L17" s="11">
        <v>0</v>
      </c>
      <c r="M17" s="11">
        <v>0</v>
      </c>
      <c r="N17" s="11">
        <f t="shared" si="0"/>
        <v>892.72</v>
      </c>
    </row>
    <row r="18" spans="1:16" ht="28.5" customHeight="1" x14ac:dyDescent="0.4">
      <c r="A18" s="9">
        <v>44700</v>
      </c>
      <c r="B18" s="10">
        <v>0</v>
      </c>
      <c r="C18" s="11">
        <v>0</v>
      </c>
      <c r="D18" s="11">
        <v>0</v>
      </c>
      <c r="E18" s="11">
        <v>0</v>
      </c>
      <c r="F18" s="12">
        <v>6</v>
      </c>
      <c r="G18" s="11">
        <v>531.20000000000005</v>
      </c>
      <c r="H18" s="11">
        <v>160.1</v>
      </c>
      <c r="I18" s="11">
        <v>169.2</v>
      </c>
      <c r="J18" s="13">
        <v>0</v>
      </c>
      <c r="K18" s="11">
        <v>0</v>
      </c>
      <c r="L18" s="11">
        <v>0</v>
      </c>
      <c r="M18" s="11">
        <v>0</v>
      </c>
      <c r="N18" s="11">
        <f t="shared" si="0"/>
        <v>860.5</v>
      </c>
    </row>
    <row r="19" spans="1:16" x14ac:dyDescent="0.4">
      <c r="A19" s="9">
        <v>44701</v>
      </c>
      <c r="B19" s="10">
        <v>0</v>
      </c>
      <c r="C19" s="11">
        <v>0</v>
      </c>
      <c r="D19" s="11">
        <v>0</v>
      </c>
      <c r="E19" s="11">
        <v>0</v>
      </c>
      <c r="F19" s="12">
        <v>10</v>
      </c>
      <c r="G19" s="11">
        <v>552.44000000000005</v>
      </c>
      <c r="H19" s="11">
        <v>166.5</v>
      </c>
      <c r="I19" s="11">
        <v>173.78</v>
      </c>
      <c r="J19" s="13">
        <v>0</v>
      </c>
      <c r="K19" s="11">
        <v>0</v>
      </c>
      <c r="L19" s="11">
        <v>0</v>
      </c>
      <c r="M19" s="11">
        <v>0</v>
      </c>
      <c r="N19" s="11">
        <f t="shared" si="0"/>
        <v>892.72</v>
      </c>
    </row>
    <row r="20" spans="1:16" x14ac:dyDescent="0.4">
      <c r="A20" s="9">
        <v>44702</v>
      </c>
      <c r="B20" s="10">
        <v>0</v>
      </c>
      <c r="C20" s="11">
        <v>0</v>
      </c>
      <c r="D20" s="11">
        <v>0</v>
      </c>
      <c r="E20" s="11">
        <v>0</v>
      </c>
      <c r="F20" s="12">
        <v>2</v>
      </c>
      <c r="G20" s="11">
        <v>106.24</v>
      </c>
      <c r="H20" s="11">
        <v>32.020000000000003</v>
      </c>
      <c r="I20" s="11">
        <v>33.840000000000003</v>
      </c>
      <c r="J20" s="13">
        <v>0</v>
      </c>
      <c r="K20" s="11">
        <v>0</v>
      </c>
      <c r="L20" s="11">
        <v>0</v>
      </c>
      <c r="M20" s="11">
        <v>0</v>
      </c>
      <c r="N20" s="11">
        <f>SUM(C20+D20+E20+G20+H20+I20+K20+L20+M20)</f>
        <v>172.1</v>
      </c>
    </row>
    <row r="21" spans="1:16" x14ac:dyDescent="0.4">
      <c r="A21" s="9">
        <v>44704</v>
      </c>
      <c r="B21" s="10">
        <v>0</v>
      </c>
      <c r="C21" s="11">
        <v>0</v>
      </c>
      <c r="D21" s="11">
        <v>0</v>
      </c>
      <c r="E21" s="11">
        <v>0</v>
      </c>
      <c r="F21" s="12">
        <v>6</v>
      </c>
      <c r="G21" s="11">
        <v>339.96</v>
      </c>
      <c r="H21" s="11">
        <v>102.46</v>
      </c>
      <c r="I21" s="11">
        <v>106.1</v>
      </c>
      <c r="J21" s="13">
        <v>0</v>
      </c>
      <c r="K21" s="11">
        <v>0</v>
      </c>
      <c r="L21" s="11">
        <v>0</v>
      </c>
      <c r="M21" s="11">
        <v>0</v>
      </c>
      <c r="N21" s="11">
        <f t="shared" si="0"/>
        <v>548.52</v>
      </c>
    </row>
    <row r="22" spans="1:16" x14ac:dyDescent="0.4">
      <c r="A22" s="9">
        <v>44705</v>
      </c>
      <c r="B22" s="10">
        <v>0</v>
      </c>
      <c r="C22" s="11">
        <v>0</v>
      </c>
      <c r="D22" s="11">
        <v>0</v>
      </c>
      <c r="E22" s="11">
        <v>0</v>
      </c>
      <c r="F22" s="12">
        <v>3</v>
      </c>
      <c r="G22" s="11">
        <v>159.36000000000001</v>
      </c>
      <c r="H22" s="11">
        <v>48.03</v>
      </c>
      <c r="I22" s="11">
        <v>50.76</v>
      </c>
      <c r="J22" s="13">
        <v>0</v>
      </c>
      <c r="K22" s="11">
        <v>0</v>
      </c>
      <c r="L22" s="11">
        <v>0</v>
      </c>
      <c r="M22" s="11">
        <v>0</v>
      </c>
      <c r="N22" s="11">
        <f t="shared" si="0"/>
        <v>258.15000000000003</v>
      </c>
    </row>
    <row r="23" spans="1:16" x14ac:dyDescent="0.4">
      <c r="A23" s="9">
        <v>44706</v>
      </c>
      <c r="B23" s="10">
        <v>0</v>
      </c>
      <c r="C23" s="11">
        <v>0</v>
      </c>
      <c r="D23" s="11">
        <v>0</v>
      </c>
      <c r="E23" s="11">
        <v>0</v>
      </c>
      <c r="F23" s="12">
        <v>2</v>
      </c>
      <c r="G23" s="11">
        <v>212.48</v>
      </c>
      <c r="H23" s="11">
        <v>64.040000000000006</v>
      </c>
      <c r="I23" s="11">
        <v>67.680000000000007</v>
      </c>
      <c r="J23" s="13">
        <v>0</v>
      </c>
      <c r="K23" s="11">
        <v>0</v>
      </c>
      <c r="L23" s="11">
        <v>0</v>
      </c>
      <c r="M23" s="11">
        <v>0</v>
      </c>
      <c r="N23" s="11">
        <f t="shared" si="0"/>
        <v>344.2</v>
      </c>
    </row>
    <row r="24" spans="1:16" x14ac:dyDescent="0.4">
      <c r="A24" s="9">
        <v>44707</v>
      </c>
      <c r="B24" s="10">
        <v>0</v>
      </c>
      <c r="C24" s="11">
        <v>0</v>
      </c>
      <c r="D24" s="11">
        <v>0</v>
      </c>
      <c r="E24" s="11">
        <v>0</v>
      </c>
      <c r="F24" s="12">
        <v>1</v>
      </c>
      <c r="G24" s="11">
        <v>318.72000000000003</v>
      </c>
      <c r="H24" s="11">
        <v>96.06</v>
      </c>
      <c r="I24" s="11">
        <v>101.52</v>
      </c>
      <c r="J24" s="13">
        <v>0</v>
      </c>
      <c r="K24" s="11">
        <v>0</v>
      </c>
      <c r="L24" s="11">
        <v>0</v>
      </c>
      <c r="M24" s="11">
        <v>0</v>
      </c>
      <c r="N24" s="11">
        <f t="shared" si="0"/>
        <v>516.30000000000007</v>
      </c>
    </row>
    <row r="25" spans="1:16" x14ac:dyDescent="0.4">
      <c r="A25" s="9">
        <v>44708</v>
      </c>
      <c r="B25" s="10">
        <v>0</v>
      </c>
      <c r="C25" s="11">
        <v>0</v>
      </c>
      <c r="D25" s="11">
        <v>0</v>
      </c>
      <c r="E25" s="11">
        <v>0</v>
      </c>
      <c r="F25" s="12">
        <v>1</v>
      </c>
      <c r="G25" s="11">
        <v>53.12</v>
      </c>
      <c r="H25" s="11">
        <v>16.010000000000002</v>
      </c>
      <c r="I25" s="11">
        <v>16.920000000000002</v>
      </c>
      <c r="J25" s="13">
        <v>0</v>
      </c>
      <c r="K25" s="11">
        <v>0</v>
      </c>
      <c r="L25" s="11">
        <v>0</v>
      </c>
      <c r="M25" s="11">
        <v>0</v>
      </c>
      <c r="N25" s="11">
        <f t="shared" si="0"/>
        <v>86.05</v>
      </c>
    </row>
    <row r="26" spans="1:16" x14ac:dyDescent="0.4">
      <c r="A26" s="9">
        <v>44709</v>
      </c>
      <c r="B26" s="10"/>
      <c r="C26" s="11"/>
      <c r="D26" s="11"/>
      <c r="E26" s="11"/>
      <c r="F26" s="12">
        <v>1</v>
      </c>
      <c r="G26" s="11">
        <v>53.12</v>
      </c>
      <c r="H26" s="11">
        <v>16.010000000000002</v>
      </c>
      <c r="I26" s="11">
        <v>16.920000000000002</v>
      </c>
      <c r="J26" s="13">
        <v>0</v>
      </c>
      <c r="K26" s="11">
        <v>0</v>
      </c>
      <c r="L26" s="11">
        <v>0</v>
      </c>
      <c r="M26" s="11">
        <v>0</v>
      </c>
      <c r="N26" s="11">
        <f t="shared" si="0"/>
        <v>86.05</v>
      </c>
    </row>
    <row r="27" spans="1:16" x14ac:dyDescent="0.4">
      <c r="A27" s="9">
        <v>44711</v>
      </c>
      <c r="B27" s="10"/>
      <c r="C27" s="11"/>
      <c r="D27" s="11"/>
      <c r="E27" s="11"/>
      <c r="F27" s="12">
        <v>1</v>
      </c>
      <c r="G27" s="11">
        <v>53.12</v>
      </c>
      <c r="H27" s="11">
        <v>16.010000000000002</v>
      </c>
      <c r="I27" s="11">
        <v>16.920000000000002</v>
      </c>
      <c r="J27" s="13">
        <v>0</v>
      </c>
      <c r="K27" s="11"/>
      <c r="L27" s="11"/>
      <c r="M27" s="11"/>
      <c r="N27" s="11">
        <f t="shared" si="0"/>
        <v>86.05</v>
      </c>
    </row>
    <row r="28" spans="1:16" x14ac:dyDescent="0.4">
      <c r="A28" s="9">
        <v>44712</v>
      </c>
      <c r="B28" s="10">
        <v>0</v>
      </c>
      <c r="C28" s="11">
        <v>0</v>
      </c>
      <c r="D28" s="11">
        <v>0</v>
      </c>
      <c r="E28" s="11">
        <v>0</v>
      </c>
      <c r="F28" s="12">
        <v>2</v>
      </c>
      <c r="G28" s="11">
        <v>106.24</v>
      </c>
      <c r="H28" s="11">
        <v>32.020000000000003</v>
      </c>
      <c r="I28" s="11">
        <v>33.840000000000003</v>
      </c>
      <c r="J28" s="13">
        <v>0</v>
      </c>
      <c r="K28" s="11">
        <v>0</v>
      </c>
      <c r="L28" s="11">
        <v>0</v>
      </c>
      <c r="M28" s="11">
        <v>0</v>
      </c>
      <c r="N28" s="11">
        <f t="shared" si="0"/>
        <v>172.1</v>
      </c>
    </row>
    <row r="29" spans="1:16" x14ac:dyDescent="0.4">
      <c r="B29" s="18">
        <f t="shared" ref="B29:N29" si="1">SUM(B4:B28)</f>
        <v>0</v>
      </c>
      <c r="C29" s="19">
        <f t="shared" si="1"/>
        <v>0</v>
      </c>
      <c r="D29" s="19">
        <f t="shared" si="1"/>
        <v>0</v>
      </c>
      <c r="E29" s="19">
        <f t="shared" si="1"/>
        <v>0</v>
      </c>
      <c r="F29" s="20">
        <f t="shared" si="1"/>
        <v>101</v>
      </c>
      <c r="G29" s="19">
        <f t="shared" si="1"/>
        <v>9529.66</v>
      </c>
      <c r="H29" s="19">
        <f t="shared" si="1"/>
        <v>2856.15</v>
      </c>
      <c r="I29" s="19">
        <f t="shared" si="1"/>
        <v>2999.9300000000007</v>
      </c>
      <c r="J29" s="21">
        <f t="shared" si="1"/>
        <v>0</v>
      </c>
      <c r="K29" s="19">
        <f t="shared" si="1"/>
        <v>0</v>
      </c>
      <c r="L29" s="19">
        <f t="shared" si="1"/>
        <v>0</v>
      </c>
      <c r="M29" s="19">
        <f t="shared" si="1"/>
        <v>0</v>
      </c>
      <c r="N29" s="22">
        <f>SUM(N4:N28)</f>
        <v>15385.739999999998</v>
      </c>
      <c r="P29" s="29"/>
    </row>
    <row r="31" spans="1:16" x14ac:dyDescent="0.4">
      <c r="C31" s="23"/>
    </row>
    <row r="32" spans="1:16" x14ac:dyDescent="0.4">
      <c r="F32" s="23"/>
    </row>
  </sheetData>
  <mergeCells count="1">
    <mergeCell ref="C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2022</vt:lpstr>
      <vt:lpstr>FEBRERO 2022</vt:lpstr>
      <vt:lpstr>MARZO 2022</vt:lpstr>
      <vt:lpstr>ABRIL 2022</vt:lpstr>
      <vt:lpstr>MAYO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2022-08-11T17:04:01Z</dcterms:created>
  <dcterms:modified xsi:type="dcterms:W3CDTF">2022-08-12T20:37:56Z</dcterms:modified>
</cp:coreProperties>
</file>