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3270" activeTab="0"/>
  </bookViews>
  <sheets>
    <sheet name="F1_ESF" sheetId="1" r:id="rId1"/>
    <sheet name="IAPPOP" sheetId="2" r:id="rId2"/>
    <sheet name="IAODF" sheetId="3" r:id="rId3"/>
    <sheet name="BP" sheetId="4" r:id="rId4"/>
    <sheet name="EAID" sheetId="5" r:id="rId5"/>
    <sheet name="AEEDED_COG" sheetId="6" r:id="rId6"/>
    <sheet name="CA" sheetId="7" r:id="rId7"/>
    <sheet name="FF" sheetId="8" r:id="rId8"/>
    <sheet name="CSP" sheetId="9" r:id="rId9"/>
    <sheet name="PROYECTO INGRESOS" sheetId="10" r:id="rId10"/>
    <sheet name="PROYECCION EGRESOS" sheetId="11" r:id="rId11"/>
    <sheet name="RESULTADO INGRESOS" sheetId="12" r:id="rId12"/>
    <sheet name="RESULTADO DE EGRESOS" sheetId="13" r:id="rId13"/>
    <sheet name="INFORME ACTUARIALES" sheetId="14" r:id="rId14"/>
    <sheet name="GUIA" sheetId="15" r:id="rId15"/>
    <sheet name="Informe de compatibilidad" sheetId="16" r:id="rId16"/>
  </sheets>
  <externalReferences>
    <externalReference r:id="rId19"/>
  </externalReferences>
  <definedNames>
    <definedName name="ANIO">'[1]Info General'!$D$20</definedName>
    <definedName name="ENTE_PUBLICO_A">'[1]Info General'!$C$7</definedName>
    <definedName name="PERIODO_INFORME">'[1]Info General'!$C$14</definedName>
    <definedName name="ULTIMO">'[1]Info General'!$E$20</definedName>
  </definedNames>
  <calcPr fullCalcOnLoad="1"/>
</workbook>
</file>

<file path=xl/sharedStrings.xml><?xml version="1.0" encoding="utf-8"?>
<sst xmlns="http://schemas.openxmlformats.org/spreadsheetml/2006/main" count="1255" uniqueCount="728">
  <si>
    <t>(PESOS)</t>
  </si>
  <si>
    <t>Concepto (c)</t>
  </si>
  <si>
    <t>ACTIVO</t>
  </si>
  <si>
    <t>Activo Circulante</t>
  </si>
  <si>
    <t>a. Efectivo y Equivalentes (a=a1+a2+a3+a4+a5+a6+a7)</t>
  </si>
  <si>
    <t>a1) Efectivo</t>
  </si>
  <si>
    <t>a2) Bancos/Tesorería</t>
  </si>
  <si>
    <t>a3) Bancos/Dependencias y Otros</t>
  </si>
  <si>
    <t>a4) Inversiones Temporales (Hasta 3 meses)</t>
  </si>
  <si>
    <t>a5) Fondos con Afectación Específica</t>
  </si>
  <si>
    <t>a6) Depósitos de Fondos de Terceros en Garantía y/o Administración</t>
  </si>
  <si>
    <t>a7) Otros Efectivos y Equivalentes</t>
  </si>
  <si>
    <t>b. Derechos a Recibir Efectivo o Equivalentes (b=b1+b2+b3+b4+b5+b6+b7)</t>
  </si>
  <si>
    <t>b1) Inversiones Financieras de Corto Plazo</t>
  </si>
  <si>
    <t>b2) Cuentas por Cobrar a Corto Plazo</t>
  </si>
  <si>
    <t>b3) Deudores Diversos por Cobrar a Corto Plazo</t>
  </si>
  <si>
    <t>b4) Ingresos por Recuperar a Corto Plazo</t>
  </si>
  <si>
    <t>b5) Deudores por Anticipos de la Tesorería a Corto Plazo</t>
  </si>
  <si>
    <t>b6) Préstamos Otorgados a Corto Plazo</t>
  </si>
  <si>
    <t>b7) Otros Derechos a Recibir Efectivo o Equivalentes a Corto Plazo</t>
  </si>
  <si>
    <t>c. Derechos a Recibir Bienes o Servicios (c=c1+c2+c3+c4+c5)</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</si>
  <si>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</si>
  <si>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</si>
  <si>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</si>
  <si>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c4) Anticipo a Contratistas por Obras Públicas a Corto Plazo</t>
  </si>
  <si>
    <t>c5) Otros Derechos a Recibir Bienes o Servicios a Corto Plazo</t>
  </si>
  <si>
    <t>d. Inventarios (d=d1+d2+d3+d4+d5)</t>
  </si>
  <si>
    <t>d1) Inventario de Mercancías para Venta</t>
  </si>
  <si>
    <t>d2) Inventario de Mercancías Terminadas</t>
  </si>
  <si>
    <t>d3) Inventario de Mercancías en Proceso de Elaboración</t>
  </si>
  <si>
    <t>d4) Inventario de Materias Primas, Materiales y Suministros para Producción</t>
  </si>
  <si>
    <t>d5) Bienes en Tránsito</t>
  </si>
  <si>
    <t>e. Almacenes</t>
  </si>
  <si>
    <t>f1) Estimaciones para Cuentas Incobrables por Derechos a Recibir Efectivo o Equivalentes</t>
  </si>
  <si>
    <t>f2) Estimación por Deterioro de Inventarios</t>
  </si>
  <si>
    <t>g. Otros Activos Circulantes (g=g1+g2+g3+g4)</t>
  </si>
  <si>
    <t>g1) Valores en Garantía</t>
  </si>
  <si>
    <t>g2) Bienes en Garantía (excluye depósitos de fondos)</t>
  </si>
  <si>
    <t>g3) Bienes Derivados de Embargos, Decomisos, Aseguramientos y Dación en Pago</t>
  </si>
  <si>
    <t>g4) Adquisición con Fondos de Terceros</t>
  </si>
  <si>
    <t>IA. Total de Activos Circulantes (IA = a + b + c + d + e + f + g)</t>
  </si>
  <si>
    <t>Activo No Circulante</t>
  </si>
  <si>
    <t>a. Inversiones Financieras a Largo Plazo</t>
  </si>
  <si>
    <t xml:space="preserve">b. Derechos a Recibir Efectivo o Equivalentes a Largo Plazo </t>
  </si>
  <si>
    <t xml:space="preserve">c. Bienes Inmuebles, Infraestructura y Construcciones en Proceso </t>
  </si>
  <si>
    <t xml:space="preserve">d. Bienes Muebles </t>
  </si>
  <si>
    <t xml:space="preserve">e. Activos Intangibles </t>
  </si>
  <si>
    <t xml:space="preserve">f. Depreciación, Deterioro y Amortización Acumulada de Bienes </t>
  </si>
  <si>
    <t>g. Activos Diferidos</t>
  </si>
  <si>
    <t>h. Estimación por Pérdida o Deterioro de Activos no Circulantes</t>
  </si>
  <si>
    <t>i. Otros Activos no Circulantes</t>
  </si>
  <si>
    <t>IB. Total de Activos No Circulantes (IB = a + b + c + d + e + f + g + h + i)</t>
  </si>
  <si>
    <t>I. Total del Activo (I = IA + IB)</t>
  </si>
  <si>
    <t>PASIVO</t>
  </si>
  <si>
    <t>Pasivo Circulante</t>
  </si>
  <si>
    <t>a. Cuentas por Pagar a Corto Plazo (a=a1+a2+a3+a4+a5+a6+a7+a8+a9)</t>
  </si>
  <si>
    <t>a1) Servicios Personales por Pagar a Corto Plazo</t>
  </si>
  <si>
    <t>a2) Proveedores por Pagar a Corto Plazo</t>
  </si>
  <si>
    <t>a3) Contratistas por Obras Públicas por Pagar a Corto Plazo</t>
  </si>
  <si>
    <t>a4) Participaciones y Aportaciones por Pagar a Corto Plazo</t>
  </si>
  <si>
    <t>a5) Transferencias Otorgadas por Pagar a Corto Plazo</t>
  </si>
  <si>
    <t>a6) Intereses, Comisiones y Otros Gastos de la Deuda Pública por Pagar a Corto Plazo</t>
  </si>
  <si>
    <t>a7) Retenciones y Contribuciones por Pagar a Corto Plazo</t>
  </si>
  <si>
    <t>a8) Devoluciones de la Ley de Ingresos por Pagar a Corto Plazo</t>
  </si>
  <si>
    <t>a9) Otras Cuentas por Pagar a Corto Plazo</t>
  </si>
  <si>
    <t>b. Documentos por Pagar a Corto Plazo (b=b1+b2+b3)</t>
  </si>
  <si>
    <t>b1) Documentos Comerciales por Pagar a Corto Plazo</t>
  </si>
  <si>
    <t>b2) Documentos con Contratistas por Obras Públicas por Pagar a Corto Plazo</t>
  </si>
  <si>
    <t>b3) Otros Documentos por Pagar a Corto Plazo</t>
  </si>
  <si>
    <t>c. Porción a Corto Plazo de la Deuda Pública a Largo Plazo (c=c1+c2)</t>
  </si>
  <si>
    <t>c1) Porción a Corto Plazo de la Deuda Pública</t>
  </si>
  <si>
    <t>c2) Porción a Corto Plazo de Arrendamiento Financiero</t>
  </si>
  <si>
    <t>d. Títulos y Valores a Corto Plazo</t>
  </si>
  <si>
    <t>e. Pasivos Diferidos a Corto Plazo (e=e1+e2+e3)</t>
  </si>
  <si>
    <t>e1) Ingresos Cobrados por Adelantado a Corto Plazo</t>
  </si>
  <si>
    <t>e2) Intereses Cobrados por Adelantado a Corto Plazo</t>
  </si>
  <si>
    <t>e3) Otros Pasivos Diferidos a Corto Plazo</t>
  </si>
  <si>
    <t>f. Fondos y Bienes de Terceros en Garantía y/o Administración a Corto Plazo (f=f1+f2+f3+f4+f5+f6)</t>
  </si>
  <si>
    <t>f1) Fondos en Garantía a Corto Plazo</t>
  </si>
  <si>
    <t>f2) Fondos en Administración a Corto Plazo</t>
  </si>
  <si>
    <t>f3) Fondos Contingentes a Corto Plazo</t>
  </si>
  <si>
    <t>f4) Fondos de Fideicomisos, Mandatos y Contratos Análogos a Corto Plazo</t>
  </si>
  <si>
    <t>f5) Otros Fondos de Terceros en Garantía y/o Administración a Corto Plazo</t>
  </si>
  <si>
    <t>f6) Valores y Bienes en Garantía a Corto Plazo</t>
  </si>
  <si>
    <t>g. Provisiones a Corto Plazo (g=g1+g2+g3)</t>
  </si>
  <si>
    <t>g1) Provisión para Demandas y Juicios a Corto Plazo</t>
  </si>
  <si>
    <t>g2) Provisión para Contingencias a Corto Plazo</t>
  </si>
  <si>
    <t>g3) Otras Provisiones a Corto Plazo</t>
  </si>
  <si>
    <t>h. Otros Pasivos a Corto Plazo (h=h1+h2+h3)</t>
  </si>
  <si>
    <t>h1) Ingresos por Clasificar</t>
  </si>
  <si>
    <t>h2) Recaudación por Participar</t>
  </si>
  <si>
    <t>h3) Otros Pasivos Circulantes</t>
  </si>
  <si>
    <t>IIA. Total de Pasivos Circulantes (IIA = a + b + c + d + e + f + g + h)</t>
  </si>
  <si>
    <t>Pasivo No Circulante</t>
  </si>
  <si>
    <t>a. Cuentas por Pagar a Largo Plazo</t>
  </si>
  <si>
    <t>b. Documentos por Pagar a Largo Plazo</t>
  </si>
  <si>
    <t>c. Deuda Pública a Largo Plazo</t>
  </si>
  <si>
    <t>d. Pasivos Diferidos a Largo Plazo</t>
  </si>
  <si>
    <t>e. Fondos y Bienes de Terceros en Garantía y/o en Administración a Largo Plazo</t>
  </si>
  <si>
    <t>f. Provisiones a Largo Plazo</t>
  </si>
  <si>
    <t>IIB. Total de Pasivos No Circulantes (IIB = a + b + c + d + e + f)</t>
  </si>
  <si>
    <t>II. Total del Pasivo (II = IIA + IIB)</t>
  </si>
  <si>
    <t>HACIENDA PÚBLICA/PATRIMONIO</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</si>
  <si>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</si>
  <si>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</si>
  <si>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</si>
  <si>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</si>
  <si>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</si>
  <si>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</si>
  <si>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</si>
  <si>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</si>
  <si>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</si>
  <si>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</si>
  <si>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</si>
  <si>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</si>
  <si>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</si>
  <si>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</si>
  <si>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</si>
  <si>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</si>
  <si>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t>
  </si>
  <si>
    <t>Disposiciones del Periodo</t>
  </si>
  <si>
    <t>Amortizaciones del Periodo</t>
  </si>
  <si>
    <t>Revaluaciones, Reclasificaciones y Otros Ajustes</t>
  </si>
  <si>
    <t>Saldo Final del Periodo</t>
  </si>
  <si>
    <t>Pago de Intereses del Periodo</t>
  </si>
  <si>
    <t>Pago de Comisiones y demás costos asociados durante el Periodo</t>
  </si>
  <si>
    <t>(c)</t>
  </si>
  <si>
    <t>(d)</t>
  </si>
  <si>
    <t>(e)</t>
  </si>
  <si>
    <t>(f)</t>
  </si>
  <si>
    <t>(g)</t>
  </si>
  <si>
    <t>h=d+e-f+g</t>
  </si>
  <si>
    <t>(i)</t>
  </si>
  <si>
    <t>(j)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</si>
  <si>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</si>
  <si>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</si>
  <si>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</si>
  <si>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</si>
  <si>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</si>
  <si>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</si>
  <si>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</si>
  <si>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</si>
  <si>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</si>
  <si>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</si>
  <si>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</si>
  <si>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</si>
  <si>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</si>
  <si>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</si>
  <si>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</si>
  <si>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</si>
  <si>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</si>
  <si>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</si>
  <si>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</si>
  <si>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1.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</si>
  <si>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2. Se refiere al valor del Bono Cupón Cero que respalda el pago de los créditos asociados al mismo (Activo).</t>
  </si>
  <si>
    <t>Obligaciones a Corto Plazo (k)</t>
  </si>
  <si>
    <t>Monto Contratado (l)</t>
  </si>
  <si>
    <t>Plazo Pactado                (m)</t>
  </si>
  <si>
    <t>Tasa de Interés</t>
  </si>
  <si>
    <t>Comisiones y Costos Relacionados  (o)</t>
  </si>
  <si>
    <t>Tasa Efectiva</t>
  </si>
  <si>
    <t>(n)</t>
  </si>
  <si>
    <t>(p)</t>
  </si>
  <si>
    <t>6. Obligaciones a Corto Plazo (Informativo)</t>
  </si>
  <si>
    <t>A. Crédito 1</t>
  </si>
  <si>
    <t>B. Crédito 2</t>
  </si>
  <si>
    <t>C. Crédito XX</t>
  </si>
  <si>
    <t>Informe Analítico de Obligaciones Diferentes de Financiamientos – LDF</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</si>
  <si>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</si>
  <si>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</si>
  <si>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</si>
  <si>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</si>
  <si>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</si>
  <si>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</si>
  <si>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</si>
  <si>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</si>
  <si>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(h)</t>
  </si>
  <si>
    <t>(k)</t>
  </si>
  <si>
    <t>(l)</t>
  </si>
  <si>
    <t>(m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</si>
  <si>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</si>
  <si>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</si>
  <si>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</si>
  <si>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</si>
  <si>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</si>
  <si>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</si>
  <si>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</si>
  <si>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</si>
  <si>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</si>
  <si>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</si>
  <si>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</si>
  <si>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</si>
  <si>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 Aprobado (d)</t>
  </si>
  <si>
    <t>Devengado</t>
  </si>
  <si>
    <t xml:space="preserve">Recaudado/  Pagado </t>
  </si>
  <si>
    <t>A. Ingresos Totales (A = A1+A2+A3)</t>
  </si>
  <si>
    <t>A1. Ingresos de Libre Disposición</t>
  </si>
  <si>
    <t>A2. Transferencias Federales Etiquetadas</t>
  </si>
  <si>
    <t>A3. Financiamiento Neto</t>
  </si>
  <si>
    <t>B. Egresos Presupuestarios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</si>
  <si>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</si>
  <si>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</si>
  <si>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</si>
  <si>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</si>
  <si>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</si>
  <si>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</si>
  <si>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</si>
  <si>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</si>
  <si>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</si>
  <si>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</si>
  <si>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</si>
  <si>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</si>
  <si>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</si>
  <si>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</si>
  <si>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</si>
  <si>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</si>
  <si>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</si>
  <si>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</si>
  <si>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</si>
  <si>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</si>
  <si>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</si>
  <si>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</si>
  <si>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</si>
  <si>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</si>
  <si>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</si>
  <si>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</si>
  <si>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</si>
  <si>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</si>
  <si>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</si>
  <si>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</si>
  <si>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</si>
  <si>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</si>
  <si>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</si>
  <si>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</si>
  <si>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</si>
  <si>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</si>
  <si>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</si>
  <si>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</si>
  <si>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</si>
  <si>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</si>
  <si>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</si>
  <si>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</si>
  <si>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</si>
  <si>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</si>
  <si>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</si>
  <si>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</si>
  <si>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</si>
  <si>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</si>
  <si>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</si>
  <si>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</si>
  <si>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</si>
  <si>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</si>
  <si>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</si>
  <si>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</si>
  <si>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</si>
  <si>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</si>
  <si>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</si>
  <si>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</si>
  <si>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</si>
  <si>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</si>
  <si>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</si>
  <si>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</si>
  <si>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</si>
  <si>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</si>
  <si>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</si>
  <si>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</si>
  <si>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</si>
  <si>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</si>
  <si>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</si>
  <si>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</si>
  <si>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</si>
  <si>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</si>
  <si>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</si>
  <si>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</si>
  <si>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</si>
  <si>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</si>
  <si>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</si>
  <si>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</si>
  <si>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</si>
  <si>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</si>
  <si>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</si>
  <si>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</si>
  <si>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</si>
  <si>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</si>
  <si>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</si>
  <si>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</si>
  <si>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</si>
  <si>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</si>
  <si>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</si>
  <si>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</si>
  <si>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</si>
  <si>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</si>
  <si>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</si>
  <si>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</si>
  <si>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</si>
  <si>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</si>
  <si>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</si>
  <si>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</si>
  <si>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</si>
  <si>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</si>
  <si>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</si>
  <si>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</si>
  <si>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Clasificación por Objeto del Gasto (Capítulo y Concepto)</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</si>
  <si>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</si>
  <si>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</si>
  <si>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</si>
  <si>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</si>
  <si>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</si>
  <si>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</si>
  <si>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</si>
  <si>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</si>
  <si>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</si>
  <si>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</si>
  <si>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</si>
  <si>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</si>
  <si>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</si>
  <si>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</si>
  <si>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</si>
  <si>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</si>
  <si>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</si>
  <si>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</si>
  <si>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</si>
  <si>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</si>
  <si>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</si>
  <si>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</si>
  <si>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</si>
  <si>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</si>
  <si>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</si>
  <si>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</si>
  <si>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</si>
  <si>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</si>
  <si>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</si>
  <si>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</si>
  <si>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</si>
  <si>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</si>
  <si>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</si>
  <si>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</si>
  <si>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</si>
  <si>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</si>
  <si>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</si>
  <si>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</si>
  <si>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</si>
  <si>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</si>
  <si>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</si>
  <si>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</si>
  <si>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</si>
  <si>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</si>
  <si>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</si>
  <si>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</si>
  <si>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</si>
  <si>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</si>
  <si>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</si>
  <si>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</si>
  <si>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</si>
  <si>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</si>
  <si>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</si>
  <si>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</si>
  <si>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</si>
  <si>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</si>
  <si>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</si>
  <si>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</si>
  <si>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</si>
  <si>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</si>
  <si>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</si>
  <si>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</si>
  <si>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</si>
  <si>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</si>
  <si>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</si>
  <si>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</si>
  <si>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</si>
  <si>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</si>
  <si>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</si>
  <si>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</si>
  <si>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</si>
  <si>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</si>
  <si>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</si>
  <si>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</si>
  <si>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</si>
  <si>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</si>
  <si>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</si>
  <si>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</si>
  <si>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</si>
  <si>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</si>
  <si>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</si>
  <si>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 xml:space="preserve">g5) Inversiones en Fideicomisos, Mandatos y Otros Análogos Fideicomiso de Desastres Naturales (Informativo) </t>
  </si>
  <si>
    <t>III. Total de Egresos (III = I + II)</t>
  </si>
  <si>
    <t>Clasificación Administrativa</t>
  </si>
  <si>
    <t>I. Gasto No Etiquetado</t>
  </si>
  <si>
    <t>(I=A+B+C+D+E+F+G+H)</t>
  </si>
  <si>
    <t xml:space="preserve">SANEAMIENTO                                                                                                                                                                                                                                               </t>
  </si>
  <si>
    <t>(II=A+B+C+D+E+F+G+H)</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</si>
  <si>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</si>
  <si>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</si>
  <si>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</si>
  <si>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</si>
  <si>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</si>
  <si>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</si>
  <si>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</si>
  <si>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</si>
  <si>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</si>
  <si>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</si>
  <si>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</si>
  <si>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</si>
  <si>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</si>
  <si>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</si>
  <si>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</si>
  <si>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</si>
  <si>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</si>
  <si>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</si>
  <si>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</si>
  <si>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</si>
  <si>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</si>
  <si>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</si>
  <si>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</si>
  <si>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</si>
  <si>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</si>
  <si>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</si>
  <si>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</si>
  <si>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</si>
  <si>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</si>
  <si>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</si>
  <si>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</si>
  <si>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</si>
  <si>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</si>
  <si>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</si>
  <si>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</si>
  <si>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</si>
  <si>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</si>
  <si>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</si>
  <si>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</si>
  <si>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</si>
  <si>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</si>
  <si>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</si>
  <si>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</si>
  <si>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</si>
  <si>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</si>
  <si>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</si>
  <si>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</si>
  <si>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</si>
  <si>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</si>
  <si>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</si>
  <si>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ESTADO ANALÍTICO DE INGRESOS</t>
  </si>
  <si>
    <t xml:space="preserve">(CIFRAS NOMINALES) </t>
  </si>
  <si>
    <t>Concepto (b)</t>
  </si>
  <si>
    <t>(de iniciativa de Ley) (c)</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</si>
  <si>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</si>
  <si>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</si>
  <si>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</si>
  <si>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</si>
  <si>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</si>
  <si>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</si>
  <si>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</si>
  <si>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</si>
  <si>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</si>
  <si>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</si>
  <si>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t>
  </si>
  <si>
    <t>K.    Convenios</t>
  </si>
  <si>
    <t>L.     Otros Ingresos de Libre Disposición</t>
  </si>
  <si>
    <t>2.   Transferencias Federales Etiquetadas (2=A+B+C+D+E)</t>
  </si>
  <si>
    <t>A.    Aportaciones</t>
  </si>
  <si>
    <t>B.    Convenios</t>
  </si>
  <si>
    <t>C.    Fondos Distintos de Aportaciones</t>
  </si>
  <si>
    <t>D.    Transferencias, Subsidios y Subvenciones, y Pensiones y Jubilaciones</t>
  </si>
  <si>
    <t>E.    Otras Transferencias Federales Etiquetadas</t>
  </si>
  <si>
    <t>3.   Ingresos Derivados de Financiamientos (3=A)</t>
  </si>
  <si>
    <t>A.    Ingresos Derivados de Financiamientos</t>
  </si>
  <si>
    <t>4.   Total de Ingresos Proyectados (4=1+2+3)</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</si>
  <si>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</si>
  <si>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</si>
  <si>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</si>
  <si>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de Egresos - LDF</t>
  </si>
  <si>
    <t>(de proyecto de presupuesto) (c)</t>
  </si>
  <si>
    <t>1. Gasto No Etiquetado (1=A+B+C+D+E+F+G+H+I)</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</si>
  <si>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</si>
  <si>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</si>
  <si>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</si>
  <si>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</si>
  <si>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</si>
  <si>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</si>
  <si>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</si>
  <si>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</si>
  <si>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</si>
  <si>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</si>
  <si>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</si>
  <si>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</si>
  <si>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t>1. Ingresos de Libre Disposición (1=A+B+C+D+E+F+G+H+I+J+K+L)</t>
  </si>
  <si>
    <t xml:space="preserve">J.     Transferencias </t>
  </si>
  <si>
    <t>2. Transferencias Federales Etiquetadas (2=A+B+C+D+E)</t>
  </si>
  <si>
    <t>3. Ingresos Derivados de Financiamientos (3=A)</t>
  </si>
  <si>
    <t>4. Total de Resultados de Ingresos (4=1+2+3)</t>
  </si>
  <si>
    <t>Resultados de Egresos - LDF</t>
  </si>
  <si>
    <t>3. Total del Resultado de Egresos (3=1+2)</t>
  </si>
  <si>
    <t>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</si>
  <si>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</si>
  <si>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</si>
  <si>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</si>
  <si>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</si>
  <si>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</si>
  <si>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</si>
  <si>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</si>
  <si>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</si>
  <si>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</si>
  <si>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</si>
  <si>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</si>
  <si>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</si>
  <si>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</si>
  <si>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</si>
  <si>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</si>
  <si>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</si>
  <si>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</si>
  <si>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</si>
  <si>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</si>
  <si>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</si>
  <si>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</si>
  <si>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</si>
  <si>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</si>
  <si>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</si>
  <si>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</si>
  <si>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</si>
  <si>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</si>
  <si>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</si>
  <si>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</si>
  <si>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</si>
  <si>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</si>
  <si>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</si>
  <si>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</si>
  <si>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</si>
  <si>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</si>
  <si>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</si>
  <si>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</si>
  <si>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</si>
  <si>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</si>
  <si>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</si>
  <si>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</si>
  <si>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</si>
  <si>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</si>
  <si>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</si>
  <si>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</si>
  <si>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</si>
  <si>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</si>
  <si>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</si>
  <si>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</si>
  <si>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</si>
  <si>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</si>
  <si>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</si>
  <si>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</si>
  <si>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</si>
  <si>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</si>
  <si>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</si>
  <si>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</si>
  <si>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</si>
  <si>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</si>
  <si>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</si>
  <si>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</si>
  <si>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</si>
  <si>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</si>
  <si>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</si>
  <si>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</si>
  <si>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</si>
  <si>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</si>
  <si>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</si>
  <si>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</si>
  <si>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</si>
  <si>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</si>
  <si>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</si>
  <si>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</si>
  <si>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</si>
  <si>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</si>
  <si>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</si>
  <si>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</si>
  <si>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</si>
  <si>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</si>
  <si>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</si>
  <si>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</si>
  <si>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</si>
  <si>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</si>
  <si>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</si>
  <si>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</si>
  <si>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</si>
  <si>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</si>
  <si>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</si>
  <si>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</si>
  <si>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</si>
  <si>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</si>
  <si>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</si>
  <si>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</si>
  <si>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</si>
  <si>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</si>
  <si>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</si>
  <si>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</si>
  <si>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</si>
  <si>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</si>
  <si>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</si>
  <si>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</si>
  <si>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</si>
  <si>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</si>
  <si>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</si>
  <si>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</si>
  <si>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</si>
  <si>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</si>
  <si>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</si>
  <si>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</si>
  <si>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</si>
  <si>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</si>
  <si>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</si>
  <si>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</si>
  <si>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</si>
  <si>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</si>
  <si>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</si>
  <si>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</si>
  <si>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</si>
  <si>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</si>
  <si>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</si>
  <si>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</si>
  <si>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</si>
  <si>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</si>
  <si>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</si>
  <si>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</si>
  <si>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</si>
  <si>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</si>
  <si>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</si>
  <si>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</si>
  <si>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</si>
  <si>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</si>
  <si>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</si>
  <si>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</si>
  <si>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</si>
  <si>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</si>
  <si>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</si>
  <si>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</si>
  <si>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</si>
  <si>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</si>
  <si>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</si>
  <si>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</si>
  <si>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</si>
  <si>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</si>
  <si>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</si>
  <si>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Obligaciones a Corto Plazo (nn)</t>
  </si>
  <si>
    <t>NADA QUE MANIFESTAR</t>
  </si>
  <si>
    <t>COMITÉ MUNICIPAL DE AGUA POTABLE Y ALCANTARILLADO</t>
  </si>
  <si>
    <t xml:space="preserve">DIRECCION GENERAL                                                                                                                                                                                                                                         </t>
  </si>
  <si>
    <t xml:space="preserve">COMERCIAL                                                                                                                                                                                                                                                 </t>
  </si>
  <si>
    <t xml:space="preserve">MANTENIMIENTO PARQUE VEHICULAR, MAQUINAS, HERRAMIENTAS Y EQUIPOS                                                                                                                                                                                          </t>
  </si>
  <si>
    <t xml:space="preserve">RECURSOS MATERIALES Y ADQUISICIONES                                                                                                                                                                                                                       </t>
  </si>
  <si>
    <t>"NADA QUE MANIFESTAR"</t>
  </si>
  <si>
    <t>DEL 01 DE ENERO DEL 2019  AL 30 DE SEPTIEMBRE DEL 2019</t>
  </si>
  <si>
    <t>COMITÉ MUNICIPAL DE AGUA POTABLE Y ALCANTARILLADO (a)</t>
  </si>
  <si>
    <t>Bajo Protesta de decir verdad declaramos que los Estados Financieros y sus notas, son razonablemente correctos y son responsabilidad del emisor</t>
  </si>
  <si>
    <t>REVISO Y AUTORIZO</t>
  </si>
  <si>
    <t>__________________________________</t>
  </si>
  <si>
    <t>_____________________________________________________</t>
  </si>
  <si>
    <t>Formato 1 Estado de Situación Financiera Detallado - LDF</t>
  </si>
  <si>
    <t>Estado de Situación Financiera Detallado - LDF</t>
  </si>
  <si>
    <t xml:space="preserve">   Concepto (c)</t>
  </si>
  <si>
    <t>f.  Estimación por Pérdida o Deterioro de Activos Circulantes (f=f1+f2)</t>
  </si>
  <si>
    <t>CMAPAS San Diego de la Unión, Guanajuato.</t>
  </si>
  <si>
    <t>Monto pagado de la inversión al 31 de Marzo  de 2020</t>
  </si>
  <si>
    <t>Monto pagado de la inversión actualizado al  31 de Marzo  de 2020</t>
  </si>
  <si>
    <t>Saldo pendiente por pagar de la inversión al  31 de Marzo  de 2020</t>
  </si>
  <si>
    <t>CMAPAS San Diego de la Unión, Guanajuato</t>
  </si>
  <si>
    <t>COMITÉ MUNICIPAL DE AGUA POTABLE Y ALCANTARILLADO DE SAN DIEGO DE LA UNION, GUANAJUATO.</t>
  </si>
  <si>
    <t>CMAPAS San Diego de la Union, Guanajuato.</t>
  </si>
  <si>
    <t>Saldo al 31 de dIciembre del 2020</t>
  </si>
  <si>
    <t xml:space="preserve">CONTABILIDAD Y RECURSOS HUMANOS                                                                                                                                                                                                                           </t>
  </si>
  <si>
    <t xml:space="preserve">OPERATIVA Y TECNICA                                                                                                                                                                                                                                       </t>
  </si>
  <si>
    <t xml:space="preserve">PLANEACIÓN Y TRANSPARENCIA                                                                                                                                                                                                                                </t>
  </si>
  <si>
    <t xml:space="preserve">CONSEJO DIRECTIVO.                                                                                                                                                                                                                                        </t>
  </si>
  <si>
    <t xml:space="preserve"> </t>
  </si>
  <si>
    <t>h12) Aportaciones por Saldo a favor de Iva Y convenio con CEAG</t>
  </si>
  <si>
    <t>REVISO</t>
  </si>
  <si>
    <t>ELABORO</t>
  </si>
  <si>
    <t>LIC. MARIA DEL SAGRARIO BARCENAS GARCIA</t>
  </si>
  <si>
    <t>RESPONSABLE DE CONTABILIDAD Y RECURSOS HUMANOS</t>
  </si>
  <si>
    <t>C. JUAN CARLOS CASTILLO CANTERO</t>
  </si>
  <si>
    <t>PRESIDENTE INTERINO DEL CONSEJO DIRECTIVO</t>
  </si>
  <si>
    <t>C. SANTIAGO GUTIERREZ GORDOA</t>
  </si>
  <si>
    <t>ENCARGADO DE DIRECCION GENERAL DEL CMAPAS</t>
  </si>
  <si>
    <t>LIC. MARIA DEL SAGRARIO BARCENAS GARCÍA</t>
  </si>
  <si>
    <t>ENCARGADO DE DIRECCION GENERAL</t>
  </si>
  <si>
    <t xml:space="preserve">REVISO </t>
  </si>
  <si>
    <t>AL 31 DE DICIEMBRE DE 2021</t>
  </si>
  <si>
    <t>PRESIDENTE DEL CONSEJO DIRECTIVO INTERINO</t>
  </si>
  <si>
    <t>ENCARGADO DE DESPACHO DE LA DIRECCION</t>
  </si>
  <si>
    <t>C. MARIA DEL SAGRARIO BARCENAS GARCIA</t>
  </si>
  <si>
    <t>Del 01 de Enero del 2021 al 31 de marzo de 2022</t>
  </si>
  <si>
    <t>Del 01 de Enero del 2022 al 31 de marzo de 2022</t>
  </si>
  <si>
    <t>DEL 01 DE ENERO DEL 2022  AL 31 DE MARZO  DEL 2022</t>
  </si>
  <si>
    <t>DEL 01 DE ENERO DEL 2022  AL 31 DE MARZO DEL 2022</t>
  </si>
  <si>
    <t>DEL 01 DE ENERO DEL 2014 AL 31 DE MARZO  DEL 2022</t>
  </si>
  <si>
    <t>DEL 01 DE ENERO DEL 2022  AL 31 DE MARZO DEL 2022 (b)</t>
  </si>
  <si>
    <t>Al 31 de Diciembre de 2021 y al 31 DE MARZO de 2022</t>
  </si>
  <si>
    <t>COMITÉ MUNICIPAL DE AGUA POTABLE Y ALCANTARILLADO DE SAN DIEGO DE LA UNIÓN, GUANAJUATO.</t>
  </si>
  <si>
    <t xml:space="preserve">ENCARGADO DE  DESPACHO DIRECCION GENERAL </t>
  </si>
  <si>
    <t xml:space="preserve">CULTURA DE AGUA, SISTEMAS INFORMATICOS Y COMUNICACION SOCIAL                                                                                                                                                                                              </t>
  </si>
  <si>
    <t xml:space="preserve">PRESIDENTE DEL CONSEJO DIRECTIVO INTERINO </t>
  </si>
  <si>
    <t>ENCARGADO DE DESPACHO DE DIRECCION GENERAL</t>
  </si>
  <si>
    <t>ENCARGADO DE DESPACHO DE LA  DIRECCION GENERAL</t>
  </si>
  <si>
    <t>ELABORÓ</t>
  </si>
  <si>
    <t>REVISÓ Y AUTORIZÓ</t>
  </si>
  <si>
    <t>31/02/2022</t>
  </si>
  <si>
    <t>Informe de compatibilidad para 0361_IDF_MSDU_AWA_2201.xls</t>
  </si>
  <si>
    <t>Ejecutar el 27/04/2022 13:18</t>
  </si>
  <si>
    <t>Si el libro se guarda o se abre en un formato de archivo de una versión anterior de Microsoft Excel, las características indicadas no estarán disponibles.</t>
  </si>
  <si>
    <t>Pérdida significativa de funcionalidad</t>
  </si>
  <si>
    <t>Nº de apariciones</t>
  </si>
  <si>
    <t>Versión</t>
  </si>
  <si>
    <t>Algunas celdas tienen intervalos de formato condicional superpuestos. Las versiones anteriores de Excel no evaluarán todas las reglas de formato condicional en las celdas superpuestas. Las celdas superpuestas mostrarán un formato condicional diferente.</t>
  </si>
  <si>
    <t>CA'!B30</t>
  </si>
  <si>
    <t>CA'!B12</t>
  </si>
  <si>
    <t>Excel 97-2003</t>
  </si>
  <si>
    <t>Algunas celdas de este libro usan tipos de formato condicional como barras de datos, escalas de color o conjuntos de iconos. Estos tipos de formato no se mostrarán en versiones anteriores de Microsoft Excel.</t>
  </si>
  <si>
    <t>CA'!F29:G40</t>
  </si>
  <si>
    <t>CA'!C29:D40</t>
  </si>
  <si>
    <t>CA'!F11:G20</t>
  </si>
  <si>
    <t>CA'!C11:D20</t>
  </si>
  <si>
    <t>FF'!B22:G22</t>
  </si>
  <si>
    <t>CSP'!C10:D10</t>
  </si>
  <si>
    <t>CSP'!F10:G10</t>
  </si>
  <si>
    <t>GUIA'!I34</t>
  </si>
  <si>
    <t>Algunas celdas contienen formato condicional con la opción 'Detener si es verdad' desactivada. Las versiones anteriores de Excel no reconocen esta opción y se detendrán después de la primera condición verdadera.</t>
  </si>
  <si>
    <t>CA'!B29:H40</t>
  </si>
  <si>
    <t>CA'!B11:H20</t>
  </si>
  <si>
    <t>CSP'!G10:H10</t>
  </si>
  <si>
    <t>CSP'!C10:F10</t>
  </si>
  <si>
    <t>Pérdida menor de fidelidad</t>
  </si>
  <si>
    <t>Algunas fórmulas de este libro están vinculadas a otros libros que están cerrados. Cuando estas fórmulas se vuelven a calcular en versiones anteriores de Excel sin abrir los libros vinculados, los caracteres que exceden el límite de 255 caracteres no se pueden devolver.</t>
  </si>
  <si>
    <t>4
Nombres definidos</t>
  </si>
  <si>
    <t>Algunas celdas o estilos de este libro contienen un formato no admitido en el formato de archivo seleccionado. Estos formatos se convertirán al formato más cercano disponible.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</si>
</sst>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dddd\,\ dd&quot; de &quot;mmmm&quot; de &quot;yyyy"/>
    <numFmt numFmtId="166" formatCode="[$-80A]hh:mm:ss\ AM/PM"/>
    <numFmt numFmtId="167" formatCode="#,##0_ ;[Red]\-#,##0\ "/>
    <numFmt numFmtId="168" formatCode="#,##0.00_ ;[Red]\-#,##0.00\ "/>
    <numFmt numFmtId="169" formatCode="#,##0.0_ ;[Red]\-#,##0.0\ "/>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_ ;\-#,##0.00\ "/>
  </numFmts>
  <fonts count="74">
    <font>
      <sz val="11"/>
      <color theme="1"/>
      <name val="Calibri"/>
      <family val="2"/>
    </font>
    <font>
      <sz val="11"/>
      <color indexed="8"/>
      <name val="Calibri"/>
      <family val="2"/>
    </font>
    <font>
      <b/>
      <sz val="11"/>
      <color indexed="8"/>
      <name val="Calibri"/>
      <family val="2"/>
    </font>
    <font>
      <sz val="8"/>
      <color indexed="8"/>
      <name val="Calibri"/>
      <family val="2"/>
    </font>
    <font>
      <sz val="10"/>
      <color indexed="8"/>
      <name val="Arial Narrow"/>
      <family val="2"/>
    </font>
    <font>
      <b/>
      <sz val="10"/>
      <color indexed="8"/>
      <name val="Arial Narrow"/>
      <family val="2"/>
    </font>
    <font>
      <sz val="10"/>
      <name val="Arial"/>
      <family val="2"/>
    </font>
    <font>
      <b/>
      <sz val="8"/>
      <name val="Arial"/>
      <family val="2"/>
    </font>
    <font>
      <sz val="8"/>
      <name val="Arial"/>
      <family val="2"/>
    </font>
    <font>
      <b/>
      <sz val="8"/>
      <name val="Calibri"/>
      <family val="2"/>
    </font>
    <font>
      <b/>
      <sz val="11"/>
      <color indexed="8"/>
      <name val="Calibri "/>
      <family val="0"/>
    </font>
    <font>
      <sz val="11"/>
      <color indexed="8"/>
      <name val="Calibri "/>
      <family val="0"/>
    </font>
    <font>
      <sz val="11"/>
      <name val="Calibri "/>
      <family val="0"/>
    </font>
    <font>
      <sz val="6"/>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8"/>
      <color indexed="8"/>
      <name val="Calibri"/>
      <family val="2"/>
    </font>
    <font>
      <b/>
      <sz val="8"/>
      <color indexed="8"/>
      <name val="Arial"/>
      <family val="2"/>
    </font>
    <font>
      <sz val="6"/>
      <color indexed="8"/>
      <name val="Calibri"/>
      <family val="2"/>
    </font>
    <font>
      <b/>
      <sz val="6"/>
      <color indexed="8"/>
      <name val="Calibri"/>
      <family val="2"/>
    </font>
    <font>
      <b/>
      <sz val="5"/>
      <color indexed="8"/>
      <name val="Calibri"/>
      <family val="2"/>
    </font>
    <font>
      <sz val="5"/>
      <color indexed="8"/>
      <name val="Calibri"/>
      <family val="2"/>
    </font>
    <font>
      <sz val="8"/>
      <color indexed="8"/>
      <name val="Arial"/>
      <family val="2"/>
    </font>
    <font>
      <sz val="12"/>
      <color indexed="8"/>
      <name val="Calibri"/>
      <family val="2"/>
    </font>
    <font>
      <b/>
      <sz val="16"/>
      <color indexed="8"/>
      <name val="Calibri"/>
      <family val="2"/>
    </font>
    <font>
      <b/>
      <sz val="9"/>
      <color indexed="8"/>
      <name val="Calibri"/>
      <family val="2"/>
    </font>
    <font>
      <sz val="6"/>
      <color indexed="8"/>
      <name val="Arial"/>
      <family val="2"/>
    </font>
    <font>
      <u val="single"/>
      <sz val="11"/>
      <color indexed="30"/>
      <name val="Calibri"/>
      <family val="2"/>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b/>
      <sz val="8"/>
      <color theme="1"/>
      <name val="Arial"/>
      <family val="2"/>
    </font>
    <font>
      <sz val="6"/>
      <color theme="1"/>
      <name val="Calibri"/>
      <family val="2"/>
    </font>
    <font>
      <b/>
      <sz val="6"/>
      <color theme="1"/>
      <name val="Calibri"/>
      <family val="2"/>
    </font>
    <font>
      <b/>
      <sz val="5"/>
      <color theme="1"/>
      <name val="Calibri"/>
      <family val="2"/>
    </font>
    <font>
      <sz val="5"/>
      <color theme="1"/>
      <name val="Calibri"/>
      <family val="2"/>
    </font>
    <font>
      <sz val="8"/>
      <color theme="1"/>
      <name val="Arial"/>
      <family val="2"/>
    </font>
    <font>
      <sz val="12"/>
      <color theme="1"/>
      <name val="Calibri"/>
      <family val="2"/>
    </font>
    <font>
      <sz val="11"/>
      <color theme="1"/>
      <name val="Calibri "/>
      <family val="0"/>
    </font>
    <font>
      <sz val="6"/>
      <color theme="1"/>
      <name val="Arial"/>
      <family val="2"/>
    </font>
    <font>
      <b/>
      <sz val="16"/>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bottom/>
    </border>
    <border>
      <left style="medium"/>
      <right style="medium"/>
      <top>
        <color indexed="63"/>
      </top>
      <bottom style="medium"/>
    </border>
    <border>
      <left/>
      <right style="medium"/>
      <top/>
      <bottom/>
    </border>
    <border>
      <left/>
      <right style="medium"/>
      <top/>
      <bottom style="mediu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medium"/>
      <right/>
      <top/>
      <bottom/>
    </border>
    <border>
      <left/>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medium"/>
    </border>
    <border>
      <left style="thin"/>
      <right style="thin"/>
      <top style="thin"/>
      <bottom/>
    </border>
    <border>
      <left style="thin"/>
      <right style="thin"/>
      <top/>
      <bottom/>
    </border>
    <border>
      <left style="medium"/>
      <right/>
      <top style="medium"/>
      <bottom/>
    </border>
    <border>
      <left/>
      <right style="medium"/>
      <top style="medium"/>
      <botto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style="thin"/>
      <top/>
      <bottom style="thin"/>
    </border>
    <border>
      <left style="thin"/>
      <right style="medium"/>
      <top/>
      <bottom/>
    </border>
    <border>
      <left/>
      <right/>
      <top style="thin"/>
      <bottom style="thin"/>
    </border>
    <border>
      <left style="thin"/>
      <right/>
      <top/>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medium"/>
      <bottom/>
    </border>
    <border>
      <left style="medium"/>
      <right style="medium"/>
      <top style="thin"/>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lignment/>
      <protection/>
    </xf>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0" fontId="0" fillId="0" borderId="0">
      <alignment/>
      <protection/>
    </xf>
    <xf numFmtId="0" fontId="6" fillId="0" borderId="0">
      <alignment/>
      <protection/>
    </xf>
    <xf numFmtId="0" fontId="1" fillId="32" borderId="5" applyNumberFormat="0" applyFont="0" applyAlignment="0" applyProtection="0"/>
    <xf numFmtId="9" fontId="1"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462">
    <xf numFmtId="0" fontId="0" fillId="0" borderId="0" xfId="0" applyFont="1" applyAlignment="1">
      <alignment/>
    </xf>
    <xf numFmtId="0" fontId="2" fillId="0" borderId="0" xfId="0" applyFont="1" applyAlignment="1">
      <alignment/>
    </xf>
    <xf numFmtId="0" fontId="2" fillId="0" borderId="10" xfId="0" applyFont="1" applyBorder="1" applyAlignment="1">
      <alignment horizontal="left" indent="1"/>
    </xf>
    <xf numFmtId="0" fontId="2" fillId="0" borderId="11" xfId="0" applyFont="1" applyBorder="1" applyAlignment="1">
      <alignment horizontal="left" indent="1"/>
    </xf>
    <xf numFmtId="0" fontId="2" fillId="0" borderId="11" xfId="0" applyFont="1" applyBorder="1" applyAlignment="1">
      <alignment horizontal="left" indent="2"/>
    </xf>
    <xf numFmtId="0" fontId="0" fillId="0" borderId="11" xfId="0" applyBorder="1" applyAlignment="1">
      <alignment horizontal="left" indent="3"/>
    </xf>
    <xf numFmtId="0" fontId="0" fillId="0" borderId="11" xfId="0" applyBorder="1" applyAlignment="1">
      <alignment horizontal="left" indent="1"/>
    </xf>
    <xf numFmtId="0" fontId="0" fillId="0" borderId="11" xfId="0" applyBorder="1" applyAlignment="1">
      <alignment horizontal="left" indent="2"/>
    </xf>
    <xf numFmtId="0" fontId="0" fillId="0" borderId="11" xfId="0" applyBorder="1" applyAlignment="1">
      <alignment/>
    </xf>
    <xf numFmtId="0" fontId="0" fillId="0" borderId="12" xfId="0" applyBorder="1" applyAlignment="1">
      <alignment/>
    </xf>
    <xf numFmtId="167" fontId="2" fillId="0" borderId="11" xfId="0" applyNumberFormat="1" applyFont="1" applyBorder="1" applyAlignment="1">
      <alignment/>
    </xf>
    <xf numFmtId="167" fontId="0" fillId="0" borderId="11" xfId="0" applyNumberFormat="1" applyBorder="1" applyAlignment="1">
      <alignment/>
    </xf>
    <xf numFmtId="167" fontId="0" fillId="0" borderId="10" xfId="0" applyNumberFormat="1" applyBorder="1" applyAlignment="1">
      <alignment/>
    </xf>
    <xf numFmtId="167" fontId="0" fillId="0" borderId="12" xfId="0" applyNumberFormat="1" applyBorder="1" applyAlignment="1">
      <alignment/>
    </xf>
    <xf numFmtId="0" fontId="2" fillId="0" borderId="0" xfId="0" applyFont="1" applyBorder="1" applyAlignment="1" applyProtection="1">
      <alignment/>
      <protection/>
    </xf>
    <xf numFmtId="14" fontId="2" fillId="0" borderId="0" xfId="0" applyNumberFormat="1" applyFont="1" applyBorder="1" applyAlignment="1" applyProtection="1">
      <alignment/>
      <protection/>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xf>
    <xf numFmtId="167" fontId="2" fillId="0" borderId="10" xfId="0" applyNumberFormat="1" applyFont="1" applyBorder="1" applyAlignment="1">
      <alignment/>
    </xf>
    <xf numFmtId="0" fontId="0" fillId="0" borderId="0" xfId="0" applyAlignment="1">
      <alignment wrapText="1"/>
    </xf>
    <xf numFmtId="0" fontId="3" fillId="0" borderId="0" xfId="0" applyFont="1" applyAlignment="1">
      <alignment/>
    </xf>
    <xf numFmtId="0" fontId="0" fillId="33" borderId="10" xfId="0" applyFill="1" applyBorder="1" applyAlignment="1">
      <alignment horizontal="center" vertical="top" wrapText="1"/>
    </xf>
    <xf numFmtId="0" fontId="0" fillId="33" borderId="12" xfId="0" applyFill="1" applyBorder="1" applyAlignment="1">
      <alignment horizontal="center" vertical="center"/>
    </xf>
    <xf numFmtId="0" fontId="0" fillId="33" borderId="12" xfId="0" applyFill="1" applyBorder="1" applyAlignment="1">
      <alignment horizontal="center" vertical="top"/>
    </xf>
    <xf numFmtId="0" fontId="2" fillId="0" borderId="10" xfId="0" applyFont="1" applyBorder="1" applyAlignment="1">
      <alignment/>
    </xf>
    <xf numFmtId="0" fontId="0" fillId="0" borderId="13" xfId="0" applyBorder="1" applyAlignment="1">
      <alignment/>
    </xf>
    <xf numFmtId="0" fontId="0" fillId="0" borderId="12" xfId="0" applyBorder="1" applyAlignment="1">
      <alignment horizontal="left" indent="2"/>
    </xf>
    <xf numFmtId="0" fontId="0" fillId="0" borderId="14" xfId="0" applyBorder="1" applyAlignment="1">
      <alignment/>
    </xf>
    <xf numFmtId="0" fontId="2" fillId="33" borderId="12" xfId="0" applyFont="1" applyFill="1" applyBorder="1" applyAlignment="1">
      <alignment horizontal="center" vertical="center"/>
    </xf>
    <xf numFmtId="0" fontId="0" fillId="0" borderId="10" xfId="0" applyBorder="1" applyAlignment="1">
      <alignment/>
    </xf>
    <xf numFmtId="167" fontId="0" fillId="0" borderId="0" xfId="0" applyNumberFormat="1" applyAlignment="1">
      <alignment/>
    </xf>
    <xf numFmtId="167" fontId="0" fillId="33" borderId="11" xfId="0" applyNumberFormat="1" applyFill="1" applyBorder="1" applyAlignment="1">
      <alignment/>
    </xf>
    <xf numFmtId="0" fontId="2" fillId="33" borderId="15" xfId="0" applyFont="1" applyFill="1" applyBorder="1" applyAlignment="1">
      <alignment/>
    </xf>
    <xf numFmtId="167" fontId="2" fillId="33" borderId="15" xfId="0" applyNumberFormat="1" applyFont="1" applyFill="1" applyBorder="1" applyAlignment="1">
      <alignment horizontal="center"/>
    </xf>
    <xf numFmtId="167" fontId="4" fillId="0" borderId="13" xfId="0" applyNumberFormat="1" applyFont="1" applyBorder="1" applyAlignment="1" applyProtection="1">
      <alignment vertical="center"/>
      <protection locked="0"/>
    </xf>
    <xf numFmtId="167" fontId="4" fillId="0" borderId="11" xfId="0" applyNumberFormat="1" applyFont="1" applyBorder="1" applyAlignment="1" applyProtection="1">
      <alignment vertical="center"/>
      <protection locked="0"/>
    </xf>
    <xf numFmtId="0" fontId="0" fillId="0" borderId="11" xfId="0" applyBorder="1" applyAlignment="1">
      <alignment horizontal="left" indent="4"/>
    </xf>
    <xf numFmtId="167" fontId="44" fillId="33" borderId="16" xfId="33" applyNumberFormat="1" applyFill="1" applyBorder="1" applyAlignment="1" applyProtection="1">
      <alignment vertical="center"/>
      <protection locked="0"/>
    </xf>
    <xf numFmtId="167" fontId="5" fillId="0" borderId="13" xfId="0" applyNumberFormat="1" applyFont="1" applyBorder="1" applyAlignment="1" applyProtection="1">
      <alignment vertical="center"/>
      <protection locked="0"/>
    </xf>
    <xf numFmtId="167" fontId="5" fillId="0" borderId="11" xfId="0" applyNumberFormat="1" applyFont="1" applyBorder="1" applyAlignment="1" applyProtection="1">
      <alignment vertical="center"/>
      <protection locked="0"/>
    </xf>
    <xf numFmtId="0" fontId="0" fillId="0" borderId="12" xfId="0" applyBorder="1" applyAlignment="1">
      <alignment horizontal="left" indent="1"/>
    </xf>
    <xf numFmtId="168" fontId="0" fillId="0" borderId="0" xfId="0" applyNumberFormat="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168" fontId="0" fillId="0" borderId="10" xfId="0" applyNumberFormat="1" applyBorder="1" applyAlignment="1">
      <alignment/>
    </xf>
    <xf numFmtId="0" fontId="0" fillId="0" borderId="11" xfId="0" applyFill="1" applyBorder="1" applyAlignment="1">
      <alignment horizontal="left" indent="3"/>
    </xf>
    <xf numFmtId="167" fontId="0" fillId="0" borderId="11" xfId="0" applyNumberFormat="1" applyFill="1" applyBorder="1" applyAlignment="1">
      <alignment/>
    </xf>
    <xf numFmtId="167" fontId="0" fillId="0" borderId="0" xfId="0" applyNumberFormat="1" applyFill="1" applyAlignment="1">
      <alignment/>
    </xf>
    <xf numFmtId="0" fontId="0" fillId="0" borderId="0" xfId="0" applyFill="1" applyAlignment="1">
      <alignment/>
    </xf>
    <xf numFmtId="0" fontId="0" fillId="0" borderId="11" xfId="0" applyFill="1" applyBorder="1" applyAlignment="1">
      <alignment/>
    </xf>
    <xf numFmtId="0" fontId="0" fillId="0" borderId="11" xfId="0" applyFill="1" applyBorder="1" applyAlignment="1">
      <alignment horizontal="left" indent="2"/>
    </xf>
    <xf numFmtId="0" fontId="2" fillId="0" borderId="11" xfId="0" applyFont="1" applyBorder="1" applyAlignment="1">
      <alignment/>
    </xf>
    <xf numFmtId="0" fontId="2" fillId="0" borderId="17" xfId="0" applyFont="1" applyBorder="1" applyAlignment="1">
      <alignment horizontal="left" indent="1"/>
    </xf>
    <xf numFmtId="167" fontId="0" fillId="0" borderId="0" xfId="0" applyNumberFormat="1" applyAlignment="1">
      <alignment horizontal="right" vertical="center"/>
    </xf>
    <xf numFmtId="167" fontId="2" fillId="33" borderId="15" xfId="0" applyNumberFormat="1" applyFont="1" applyFill="1" applyBorder="1" applyAlignment="1">
      <alignment horizontal="center" vertical="center"/>
    </xf>
    <xf numFmtId="167" fontId="2" fillId="33" borderId="15" xfId="0" applyNumberFormat="1" applyFont="1" applyFill="1" applyBorder="1" applyAlignment="1">
      <alignment horizontal="center" vertical="center" wrapText="1"/>
    </xf>
    <xf numFmtId="167" fontId="2" fillId="33" borderId="18" xfId="0" applyNumberFormat="1" applyFont="1" applyFill="1" applyBorder="1" applyAlignment="1">
      <alignment horizontal="center" vertical="center"/>
    </xf>
    <xf numFmtId="167" fontId="2" fillId="33" borderId="14" xfId="0" applyNumberFormat="1" applyFont="1" applyFill="1" applyBorder="1" applyAlignment="1">
      <alignment horizontal="center" vertical="center"/>
    </xf>
    <xf numFmtId="167" fontId="0" fillId="0" borderId="11" xfId="0" applyNumberFormat="1" applyFont="1" applyBorder="1" applyAlignment="1">
      <alignment/>
    </xf>
    <xf numFmtId="0" fontId="0" fillId="0" borderId="11" xfId="0" applyBorder="1" applyAlignment="1">
      <alignment horizontal="left" wrapText="1" indent="3"/>
    </xf>
    <xf numFmtId="168" fontId="0" fillId="0" borderId="0" xfId="0" applyNumberFormat="1" applyAlignment="1">
      <alignment horizontal="right" vertical="center"/>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wrapText="1"/>
    </xf>
    <xf numFmtId="168" fontId="0" fillId="0" borderId="10" xfId="0" applyNumberFormat="1" applyBorder="1" applyAlignment="1">
      <alignment horizontal="right" vertical="center"/>
    </xf>
    <xf numFmtId="168" fontId="2" fillId="0" borderId="11" xfId="0" applyNumberFormat="1" applyFont="1" applyBorder="1" applyAlignment="1">
      <alignment horizontal="right" vertical="center"/>
    </xf>
    <xf numFmtId="168" fontId="0" fillId="0" borderId="11" xfId="0" applyNumberFormat="1" applyBorder="1" applyAlignment="1">
      <alignment horizontal="right" vertical="center"/>
    </xf>
    <xf numFmtId="0" fontId="0" fillId="0" borderId="11" xfId="0" applyBorder="1" applyAlignment="1">
      <alignment horizontal="left" vertical="center" wrapText="1" indent="2"/>
    </xf>
    <xf numFmtId="168" fontId="0" fillId="0" borderId="12" xfId="0" applyNumberFormat="1" applyBorder="1" applyAlignment="1">
      <alignment horizontal="right" vertical="center"/>
    </xf>
    <xf numFmtId="0" fontId="0" fillId="0" borderId="11" xfId="0" applyBorder="1" applyAlignment="1">
      <alignment horizontal="left" wrapText="1" indent="2"/>
    </xf>
    <xf numFmtId="168" fontId="0" fillId="0" borderId="0" xfId="0" applyNumberFormat="1" applyAlignment="1">
      <alignment vertical="center"/>
    </xf>
    <xf numFmtId="0" fontId="60" fillId="34" borderId="15" xfId="0" applyFont="1" applyFill="1" applyBorder="1" applyAlignment="1">
      <alignment horizontal="center" vertical="center"/>
    </xf>
    <xf numFmtId="168" fontId="60" fillId="34" borderId="15" xfId="0" applyNumberFormat="1" applyFont="1" applyFill="1" applyBorder="1" applyAlignment="1">
      <alignment horizontal="center" vertical="center" wrapText="1"/>
    </xf>
    <xf numFmtId="0" fontId="60" fillId="0" borderId="10" xfId="0" applyFont="1" applyBorder="1" applyAlignment="1">
      <alignment horizontal="left" indent="1"/>
    </xf>
    <xf numFmtId="168" fontId="0" fillId="0" borderId="11" xfId="0" applyNumberFormat="1" applyBorder="1" applyAlignment="1">
      <alignment/>
    </xf>
    <xf numFmtId="0" fontId="60" fillId="0" borderId="11" xfId="0" applyFont="1" applyBorder="1" applyAlignment="1">
      <alignment horizontal="left" indent="1"/>
    </xf>
    <xf numFmtId="0" fontId="60" fillId="0" borderId="11" xfId="0" applyFont="1" applyBorder="1" applyAlignment="1">
      <alignment horizontal="left" indent="2"/>
    </xf>
    <xf numFmtId="168" fontId="0" fillId="0" borderId="12" xfId="0" applyNumberFormat="1" applyBorder="1" applyAlignment="1">
      <alignment/>
    </xf>
    <xf numFmtId="0" fontId="61"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xf>
    <xf numFmtId="0" fontId="61" fillId="34" borderId="15" xfId="0" applyFont="1" applyFill="1" applyBorder="1" applyAlignment="1">
      <alignment/>
    </xf>
    <xf numFmtId="0" fontId="61" fillId="34" borderId="15" xfId="0" applyFont="1" applyFill="1" applyBorder="1" applyAlignment="1">
      <alignment horizontal="center" vertical="center" wrapText="1"/>
    </xf>
    <xf numFmtId="0" fontId="61" fillId="34" borderId="15" xfId="0" applyFont="1" applyFill="1" applyBorder="1" applyAlignment="1">
      <alignment horizontal="center" vertical="center"/>
    </xf>
    <xf numFmtId="0" fontId="61" fillId="34" borderId="15" xfId="0" applyFont="1" applyFill="1" applyBorder="1" applyAlignment="1">
      <alignment horizontal="center" wrapText="1"/>
    </xf>
    <xf numFmtId="0" fontId="62" fillId="34" borderId="19" xfId="0" applyFont="1" applyFill="1" applyBorder="1" applyAlignment="1">
      <alignment horizont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vertical="center"/>
    </xf>
    <xf numFmtId="0" fontId="61" fillId="0" borderId="15" xfId="0" applyFont="1" applyBorder="1" applyAlignment="1">
      <alignment/>
    </xf>
    <xf numFmtId="0" fontId="61" fillId="0" borderId="15" xfId="0" applyFont="1" applyBorder="1" applyAlignment="1">
      <alignment horizontal="center" vertical="center" wrapText="1"/>
    </xf>
    <xf numFmtId="0" fontId="61" fillId="0" borderId="15" xfId="0" applyFont="1" applyBorder="1" applyAlignment="1">
      <alignment horizontal="center" vertical="center"/>
    </xf>
    <xf numFmtId="0" fontId="61" fillId="0" borderId="22" xfId="0" applyFont="1" applyBorder="1" applyAlignment="1">
      <alignment horizontal="center" vertical="center"/>
    </xf>
    <xf numFmtId="0" fontId="61" fillId="0" borderId="18" xfId="0" applyFont="1" applyBorder="1" applyAlignment="1">
      <alignment horizontal="center" vertical="center"/>
    </xf>
    <xf numFmtId="0" fontId="61" fillId="0" borderId="14" xfId="0" applyFont="1" applyBorder="1" applyAlignment="1">
      <alignment vertical="center"/>
    </xf>
    <xf numFmtId="0" fontId="61" fillId="0" borderId="19" xfId="0" applyFont="1" applyBorder="1" applyAlignment="1">
      <alignment horizontal="center"/>
    </xf>
    <xf numFmtId="0" fontId="61" fillId="0" borderId="15" xfId="0" applyFont="1" applyBorder="1" applyAlignment="1">
      <alignment horizontal="center"/>
    </xf>
    <xf numFmtId="0" fontId="61" fillId="0" borderId="12" xfId="0" applyFont="1" applyBorder="1" applyAlignment="1">
      <alignment/>
    </xf>
    <xf numFmtId="0" fontId="61" fillId="0" borderId="21" xfId="0" applyFont="1" applyBorder="1" applyAlignment="1">
      <alignment/>
    </xf>
    <xf numFmtId="0" fontId="61" fillId="34" borderId="19" xfId="0" applyFont="1" applyFill="1" applyBorder="1" applyAlignment="1">
      <alignment horizontal="center"/>
    </xf>
    <xf numFmtId="0" fontId="61" fillId="34" borderId="20" xfId="0" applyFont="1" applyFill="1" applyBorder="1" applyAlignment="1">
      <alignment horizontal="center" vertical="center"/>
    </xf>
    <xf numFmtId="0" fontId="61" fillId="0" borderId="19" xfId="0" applyFont="1" applyBorder="1" applyAlignment="1">
      <alignment/>
    </xf>
    <xf numFmtId="0" fontId="61" fillId="0" borderId="21" xfId="0" applyFont="1" applyBorder="1" applyAlignment="1">
      <alignment wrapText="1"/>
    </xf>
    <xf numFmtId="0" fontId="61" fillId="0" borderId="12" xfId="0" applyFont="1" applyBorder="1" applyAlignment="1">
      <alignment horizontal="center" vertical="center" wrapText="1"/>
    </xf>
    <xf numFmtId="0" fontId="61" fillId="0" borderId="15" xfId="0" applyFont="1" applyBorder="1" applyAlignment="1">
      <alignment wrapText="1"/>
    </xf>
    <xf numFmtId="0" fontId="0" fillId="0" borderId="15" xfId="0" applyBorder="1" applyAlignment="1">
      <alignment/>
    </xf>
    <xf numFmtId="0" fontId="61" fillId="0" borderId="12" xfId="0" applyFont="1" applyBorder="1" applyAlignment="1">
      <alignment wrapText="1"/>
    </xf>
    <xf numFmtId="0" fontId="61" fillId="0" borderId="20" xfId="0" applyFont="1" applyBorder="1" applyAlignment="1">
      <alignment horizontal="center" vertical="center" wrapText="1"/>
    </xf>
    <xf numFmtId="0" fontId="61" fillId="0" borderId="15" xfId="0" applyFont="1" applyBorder="1" applyAlignment="1">
      <alignment vertical="center"/>
    </xf>
    <xf numFmtId="0" fontId="62" fillId="0" borderId="19" xfId="0" applyFont="1" applyBorder="1" applyAlignment="1">
      <alignment horizontal="center"/>
    </xf>
    <xf numFmtId="0" fontId="61" fillId="0" borderId="15" xfId="0" applyFont="1" applyBorder="1" applyAlignment="1">
      <alignment horizontal="center" wrapText="1"/>
    </xf>
    <xf numFmtId="0" fontId="61" fillId="0" borderId="21" xfId="0" applyFont="1" applyBorder="1" applyAlignment="1">
      <alignment horizontal="left" vertical="center" wrapText="1"/>
    </xf>
    <xf numFmtId="0" fontId="61" fillId="0" borderId="15" xfId="0" applyFont="1" applyBorder="1" applyAlignment="1">
      <alignment horizontal="left" vertical="center" wrapText="1"/>
    </xf>
    <xf numFmtId="0" fontId="62" fillId="34" borderId="20" xfId="0" applyFont="1" applyFill="1" applyBorder="1" applyAlignment="1">
      <alignment horizontal="left" vertical="center"/>
    </xf>
    <xf numFmtId="0" fontId="62" fillId="34" borderId="20" xfId="0" applyFont="1" applyFill="1" applyBorder="1" applyAlignment="1">
      <alignment horizontal="left"/>
    </xf>
    <xf numFmtId="0" fontId="60" fillId="34" borderId="21" xfId="0" applyFont="1" applyFill="1" applyBorder="1" applyAlignment="1">
      <alignment horizontal="left"/>
    </xf>
    <xf numFmtId="0" fontId="61" fillId="0" borderId="19" xfId="0" applyFont="1" applyBorder="1" applyAlignment="1">
      <alignment horizontal="center" wrapText="1"/>
    </xf>
    <xf numFmtId="0" fontId="0" fillId="0" borderId="0" xfId="0" applyAlignment="1">
      <alignment horizontal="left" vertical="top"/>
    </xf>
    <xf numFmtId="0" fontId="61" fillId="35" borderId="19" xfId="0" applyFont="1" applyFill="1" applyBorder="1" applyAlignment="1">
      <alignment horizontal="center"/>
    </xf>
    <xf numFmtId="0" fontId="0" fillId="0" borderId="15" xfId="0" applyBorder="1" applyAlignment="1">
      <alignment horizontal="center" vertical="center"/>
    </xf>
    <xf numFmtId="0" fontId="61" fillId="0" borderId="15" xfId="0" applyFont="1" applyBorder="1" applyAlignment="1">
      <alignment horizontal="left" vertical="center"/>
    </xf>
    <xf numFmtId="0" fontId="61" fillId="0" borderId="22" xfId="0" applyFont="1" applyBorder="1" applyAlignment="1">
      <alignment horizontal="center"/>
    </xf>
    <xf numFmtId="0" fontId="61" fillId="0" borderId="21" xfId="0" applyFont="1" applyBorder="1" applyAlignment="1">
      <alignment horizontal="center" vertical="center"/>
    </xf>
    <xf numFmtId="167" fontId="60" fillId="0" borderId="10" xfId="0" applyNumberFormat="1" applyFont="1" applyBorder="1" applyAlignment="1">
      <alignment/>
    </xf>
    <xf numFmtId="167" fontId="60" fillId="0" borderId="11" xfId="0" applyNumberFormat="1" applyFont="1" applyBorder="1" applyAlignment="1">
      <alignment/>
    </xf>
    <xf numFmtId="168" fontId="60" fillId="0" borderId="11" xfId="0" applyNumberFormat="1" applyFont="1" applyBorder="1" applyAlignment="1">
      <alignment horizontal="right" vertical="center"/>
    </xf>
    <xf numFmtId="14" fontId="61" fillId="0" borderId="15" xfId="0" applyNumberFormat="1" applyFont="1" applyBorder="1" applyAlignment="1">
      <alignment/>
    </xf>
    <xf numFmtId="14" fontId="61" fillId="0" borderId="15" xfId="0" applyNumberFormat="1" applyFont="1" applyBorder="1" applyAlignment="1">
      <alignment horizontal="center" wrapText="1"/>
    </xf>
    <xf numFmtId="0" fontId="0" fillId="0" borderId="0" xfId="0" applyAlignment="1" applyProtection="1">
      <alignment/>
      <protection locked="0"/>
    </xf>
    <xf numFmtId="2" fontId="0" fillId="0" borderId="0" xfId="0" applyNumberFormat="1" applyAlignment="1">
      <alignment/>
    </xf>
    <xf numFmtId="2" fontId="0" fillId="0" borderId="0" xfId="0" applyNumberFormat="1" applyAlignment="1" applyProtection="1">
      <alignment/>
      <protection locked="0"/>
    </xf>
    <xf numFmtId="4" fontId="7" fillId="0" borderId="23" xfId="0" applyNumberFormat="1" applyFont="1" applyBorder="1" applyAlignment="1" applyProtection="1">
      <alignment/>
      <protection locked="0"/>
    </xf>
    <xf numFmtId="4" fontId="7" fillId="0" borderId="24" xfId="0" applyNumberFormat="1" applyFont="1" applyBorder="1" applyAlignment="1" applyProtection="1">
      <alignment/>
      <protection locked="0"/>
    </xf>
    <xf numFmtId="167" fontId="0" fillId="0" borderId="0" xfId="0" applyNumberFormat="1" applyFill="1" applyBorder="1" applyAlignment="1">
      <alignment/>
    </xf>
    <xf numFmtId="4" fontId="8" fillId="0" borderId="24" xfId="0" applyNumberFormat="1" applyFont="1" applyBorder="1" applyAlignment="1" applyProtection="1">
      <alignment/>
      <protection locked="0"/>
    </xf>
    <xf numFmtId="2" fontId="63" fillId="0" borderId="0" xfId="0" applyNumberFormat="1" applyFont="1" applyAlignment="1">
      <alignment/>
    </xf>
    <xf numFmtId="167" fontId="2" fillId="0" borderId="25" xfId="0" applyNumberFormat="1" applyFont="1" applyBorder="1" applyAlignment="1">
      <alignment/>
    </xf>
    <xf numFmtId="167" fontId="2" fillId="0" borderId="26" xfId="0" applyNumberFormat="1" applyFont="1" applyBorder="1" applyAlignment="1">
      <alignment/>
    </xf>
    <xf numFmtId="0" fontId="2" fillId="33" borderId="12" xfId="0" applyNumberFormat="1" applyFont="1" applyFill="1" applyBorder="1" applyAlignment="1">
      <alignment horizontal="center" vertical="center"/>
    </xf>
    <xf numFmtId="167" fontId="0" fillId="36" borderId="11" xfId="0" applyNumberFormat="1" applyFill="1" applyBorder="1" applyAlignment="1">
      <alignment/>
    </xf>
    <xf numFmtId="169" fontId="0" fillId="0" borderId="0" xfId="0" applyNumberFormat="1" applyAlignment="1">
      <alignment/>
    </xf>
    <xf numFmtId="4" fontId="0" fillId="0" borderId="0" xfId="0" applyNumberFormat="1" applyAlignment="1">
      <alignment/>
    </xf>
    <xf numFmtId="0" fontId="63" fillId="0" borderId="0" xfId="0" applyFont="1" applyAlignment="1" applyProtection="1">
      <alignment/>
      <protection locked="0"/>
    </xf>
    <xf numFmtId="44" fontId="61" fillId="36" borderId="27" xfId="52" applyFont="1" applyFill="1" applyBorder="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44" fontId="61" fillId="0" borderId="15" xfId="52" applyFont="1" applyBorder="1" applyAlignment="1">
      <alignment/>
    </xf>
    <xf numFmtId="0" fontId="0" fillId="0" borderId="0" xfId="0" applyAlignment="1">
      <alignment vertical="center"/>
    </xf>
    <xf numFmtId="0" fontId="60" fillId="37" borderId="28" xfId="0" applyFont="1" applyFill="1" applyBorder="1" applyAlignment="1">
      <alignment horizontal="left" vertical="center"/>
    </xf>
    <xf numFmtId="0" fontId="60" fillId="37" borderId="27" xfId="0" applyFont="1" applyFill="1" applyBorder="1" applyAlignment="1" applyProtection="1">
      <alignment horizontal="center" vertical="center" wrapText="1"/>
      <protection locked="0"/>
    </xf>
    <xf numFmtId="0" fontId="60" fillId="37" borderId="29" xfId="0" applyFont="1" applyFill="1" applyBorder="1" applyAlignment="1">
      <alignment horizontal="left" vertical="center" indent="2"/>
    </xf>
    <xf numFmtId="0" fontId="60" fillId="0" borderId="24" xfId="0" applyFont="1" applyBorder="1" applyAlignment="1">
      <alignment horizontal="left" vertical="center" indent="2"/>
    </xf>
    <xf numFmtId="44" fontId="0" fillId="0" borderId="24" xfId="52" applyFont="1" applyBorder="1" applyAlignment="1">
      <alignment vertical="center"/>
    </xf>
    <xf numFmtId="0" fontId="0" fillId="0" borderId="24" xfId="0" applyBorder="1" applyAlignment="1">
      <alignment vertical="center"/>
    </xf>
    <xf numFmtId="0" fontId="60" fillId="0" borderId="30" xfId="0" applyFont="1" applyBorder="1" applyAlignment="1">
      <alignment horizontal="left" vertical="center" indent="2"/>
    </xf>
    <xf numFmtId="0" fontId="0" fillId="0" borderId="24" xfId="0" applyBorder="1" applyAlignment="1">
      <alignment horizontal="left" vertical="center" indent="3"/>
    </xf>
    <xf numFmtId="0" fontId="0" fillId="0" borderId="30" xfId="0" applyBorder="1" applyAlignment="1">
      <alignment horizontal="left" vertical="center" indent="3"/>
    </xf>
    <xf numFmtId="0" fontId="0" fillId="0" borderId="24" xfId="0" applyBorder="1" applyAlignment="1">
      <alignment horizontal="left" vertical="center" indent="5"/>
    </xf>
    <xf numFmtId="0" fontId="0" fillId="0" borderId="30" xfId="0" applyBorder="1" applyAlignment="1">
      <alignment horizontal="left" vertical="center" indent="5"/>
    </xf>
    <xf numFmtId="44" fontId="0" fillId="0" borderId="0" xfId="52" applyFont="1" applyAlignment="1">
      <alignment/>
    </xf>
    <xf numFmtId="0" fontId="60" fillId="0" borderId="24" xfId="0" applyFont="1" applyBorder="1" applyAlignment="1">
      <alignment horizontal="left" vertical="center" indent="3"/>
    </xf>
    <xf numFmtId="0" fontId="0" fillId="0" borderId="30" xfId="0" applyBorder="1" applyAlignment="1">
      <alignment horizontal="left" indent="3"/>
    </xf>
    <xf numFmtId="0" fontId="60" fillId="0" borderId="30" xfId="0" applyFont="1" applyBorder="1" applyAlignment="1">
      <alignment horizontal="left" indent="2"/>
    </xf>
    <xf numFmtId="0" fontId="0" fillId="0" borderId="30" xfId="0" applyBorder="1" applyAlignment="1">
      <alignment horizontal="left" vertical="center" indent="2"/>
    </xf>
    <xf numFmtId="0" fontId="0" fillId="0" borderId="24" xfId="0" applyBorder="1" applyAlignment="1">
      <alignment/>
    </xf>
    <xf numFmtId="0" fontId="0" fillId="0" borderId="31" xfId="0" applyBorder="1" applyAlignment="1">
      <alignment/>
    </xf>
    <xf numFmtId="44" fontId="0" fillId="0" borderId="31" xfId="52" applyFont="1" applyBorder="1" applyAlignment="1">
      <alignment vertical="center"/>
    </xf>
    <xf numFmtId="0" fontId="0" fillId="0" borderId="31" xfId="0" applyBorder="1" applyAlignment="1">
      <alignment vertical="center"/>
    </xf>
    <xf numFmtId="0" fontId="0" fillId="0" borderId="0" xfId="0" applyAlignment="1">
      <alignment horizontal="left" indent="2"/>
    </xf>
    <xf numFmtId="4" fontId="68" fillId="0" borderId="24" xfId="55" applyNumberFormat="1" applyFont="1" applyBorder="1" applyAlignment="1" applyProtection="1">
      <alignment vertical="top"/>
      <protection locked="0"/>
    </xf>
    <xf numFmtId="168" fontId="0" fillId="0" borderId="10" xfId="0" applyNumberFormat="1" applyFont="1" applyBorder="1" applyAlignment="1">
      <alignment/>
    </xf>
    <xf numFmtId="168" fontId="0" fillId="0" borderId="0" xfId="0" applyNumberFormat="1" applyFont="1" applyAlignment="1">
      <alignment/>
    </xf>
    <xf numFmtId="167" fontId="0" fillId="0" borderId="0" xfId="0" applyNumberFormat="1" applyFont="1" applyAlignment="1">
      <alignment/>
    </xf>
    <xf numFmtId="167" fontId="0" fillId="0" borderId="11" xfId="0" applyNumberFormat="1" applyFont="1" applyFill="1" applyBorder="1" applyAlignment="1">
      <alignment/>
    </xf>
    <xf numFmtId="167" fontId="0" fillId="0" borderId="0" xfId="0" applyNumberFormat="1" applyFont="1" applyFill="1" applyAlignment="1">
      <alignment/>
    </xf>
    <xf numFmtId="167" fontId="0" fillId="33" borderId="11" xfId="0" applyNumberFormat="1" applyFont="1" applyFill="1" applyBorder="1" applyAlignment="1">
      <alignment/>
    </xf>
    <xf numFmtId="167" fontId="0" fillId="33" borderId="0" xfId="0" applyNumberFormat="1" applyFont="1" applyFill="1" applyAlignment="1">
      <alignment/>
    </xf>
    <xf numFmtId="4" fontId="61" fillId="0" borderId="0" xfId="0" applyNumberFormat="1" applyFont="1" applyAlignment="1">
      <alignment/>
    </xf>
    <xf numFmtId="167" fontId="61" fillId="0" borderId="11" xfId="0" applyNumberFormat="1" applyFont="1" applyBorder="1" applyAlignment="1">
      <alignment/>
    </xf>
    <xf numFmtId="0" fontId="62" fillId="0" borderId="0" xfId="0" applyFont="1" applyAlignment="1">
      <alignment/>
    </xf>
    <xf numFmtId="167" fontId="61" fillId="0" borderId="0" xfId="0" applyNumberFormat="1" applyFont="1" applyAlignment="1">
      <alignment/>
    </xf>
    <xf numFmtId="0" fontId="62" fillId="33" borderId="10" xfId="0" applyFont="1" applyFill="1" applyBorder="1" applyAlignment="1">
      <alignment horizontal="center" vertical="center"/>
    </xf>
    <xf numFmtId="44" fontId="0" fillId="0" borderId="0" xfId="52" applyFont="1" applyAlignment="1">
      <alignment/>
    </xf>
    <xf numFmtId="44" fontId="60" fillId="0" borderId="10" xfId="52" applyFont="1" applyBorder="1" applyAlignment="1">
      <alignment/>
    </xf>
    <xf numFmtId="44" fontId="0" fillId="0" borderId="11" xfId="52" applyFont="1" applyBorder="1" applyAlignment="1">
      <alignment/>
    </xf>
    <xf numFmtId="44" fontId="60" fillId="0" borderId="11" xfId="52" applyFont="1" applyBorder="1" applyAlignment="1">
      <alignment/>
    </xf>
    <xf numFmtId="44" fontId="0" fillId="0" borderId="12" xfId="52" applyFont="1" applyBorder="1" applyAlignment="1">
      <alignment/>
    </xf>
    <xf numFmtId="44" fontId="2" fillId="0" borderId="0" xfId="52" applyFont="1" applyBorder="1" applyAlignment="1" applyProtection="1">
      <alignment/>
      <protection/>
    </xf>
    <xf numFmtId="44" fontId="68" fillId="0" borderId="32" xfId="52" applyFont="1" applyBorder="1" applyAlignment="1" applyProtection="1">
      <alignment vertical="top"/>
      <protection locked="0"/>
    </xf>
    <xf numFmtId="14" fontId="61" fillId="0" borderId="27" xfId="0" applyNumberFormat="1" applyFont="1" applyBorder="1" applyAlignment="1">
      <alignment/>
    </xf>
    <xf numFmtId="0" fontId="61" fillId="0" borderId="27" xfId="0" applyFont="1" applyBorder="1" applyAlignment="1">
      <alignment horizontal="center" vertical="center"/>
    </xf>
    <xf numFmtId="44" fontId="60" fillId="0" borderId="24" xfId="52" applyFont="1" applyBorder="1" applyAlignment="1">
      <alignment vertical="center"/>
    </xf>
    <xf numFmtId="44" fontId="0" fillId="0" borderId="24" xfId="0" applyNumberFormat="1" applyBorder="1" applyAlignment="1">
      <alignment vertical="center"/>
    </xf>
    <xf numFmtId="0" fontId="0" fillId="0" borderId="0" xfId="0" applyBorder="1" applyAlignment="1">
      <alignment/>
    </xf>
    <xf numFmtId="167" fontId="0" fillId="0" borderId="0" xfId="0" applyNumberFormat="1" applyBorder="1" applyAlignment="1">
      <alignment/>
    </xf>
    <xf numFmtId="4" fontId="8" fillId="0" borderId="27" xfId="55" applyNumberFormat="1" applyFont="1" applyBorder="1" applyAlignment="1" applyProtection="1">
      <alignment vertical="top"/>
      <protection locked="0"/>
    </xf>
    <xf numFmtId="4" fontId="8" fillId="0" borderId="33" xfId="55" applyNumberFormat="1" applyFont="1" applyBorder="1" applyAlignment="1" applyProtection="1">
      <alignment vertical="top"/>
      <protection locked="0"/>
    </xf>
    <xf numFmtId="4" fontId="0" fillId="0" borderId="0" xfId="0" applyNumberFormat="1" applyBorder="1" applyAlignment="1">
      <alignment/>
    </xf>
    <xf numFmtId="0" fontId="8" fillId="0" borderId="0" xfId="0" applyFont="1" applyAlignment="1" applyProtection="1">
      <alignment/>
      <protection locked="0"/>
    </xf>
    <xf numFmtId="44" fontId="69" fillId="0" borderId="32" xfId="52" applyFont="1" applyBorder="1" applyAlignment="1" applyProtection="1">
      <alignment vertical="top"/>
      <protection locked="0"/>
    </xf>
    <xf numFmtId="0" fontId="11" fillId="33" borderId="15" xfId="0" applyFont="1" applyFill="1" applyBorder="1" applyAlignment="1">
      <alignment horizontal="center" vertical="center"/>
    </xf>
    <xf numFmtId="0" fontId="11" fillId="33" borderId="15" xfId="0" applyNumberFormat="1" applyFont="1" applyFill="1" applyBorder="1" applyAlignment="1">
      <alignment horizontal="center" vertical="center"/>
    </xf>
    <xf numFmtId="0" fontId="11" fillId="33" borderId="15" xfId="0" applyNumberFormat="1" applyFont="1" applyFill="1" applyBorder="1" applyAlignment="1">
      <alignment horizontal="center" vertical="center" wrapText="1"/>
    </xf>
    <xf numFmtId="0" fontId="11" fillId="0" borderId="10" xfId="0" applyFont="1" applyBorder="1" applyAlignment="1">
      <alignment horizontal="left" indent="1"/>
    </xf>
    <xf numFmtId="168" fontId="70" fillId="0" borderId="10" xfId="0" applyNumberFormat="1" applyFont="1" applyBorder="1" applyAlignment="1">
      <alignment horizontal="right" vertical="center"/>
    </xf>
    <xf numFmtId="0" fontId="70" fillId="0" borderId="11" xfId="0" applyFont="1" applyBorder="1" applyAlignment="1">
      <alignment horizontal="left" indent="2"/>
    </xf>
    <xf numFmtId="168" fontId="70" fillId="0" borderId="11" xfId="0" applyNumberFormat="1" applyFont="1" applyBorder="1" applyAlignment="1">
      <alignment horizontal="right" vertical="center"/>
    </xf>
    <xf numFmtId="4" fontId="12" fillId="0" borderId="23" xfId="0" applyNumberFormat="1" applyFont="1" applyBorder="1" applyAlignment="1" applyProtection="1">
      <alignment/>
      <protection locked="0"/>
    </xf>
    <xf numFmtId="167" fontId="70" fillId="0" borderId="11" xfId="0" applyNumberFormat="1" applyFont="1" applyBorder="1" applyAlignment="1">
      <alignment/>
    </xf>
    <xf numFmtId="4" fontId="12" fillId="0" borderId="24" xfId="0" applyNumberFormat="1" applyFont="1" applyBorder="1" applyAlignment="1" applyProtection="1">
      <alignment/>
      <protection locked="0"/>
    </xf>
    <xf numFmtId="0" fontId="70" fillId="0" borderId="11" xfId="0" applyFont="1" applyBorder="1" applyAlignment="1">
      <alignment horizontal="left" indent="1"/>
    </xf>
    <xf numFmtId="0" fontId="70" fillId="0" borderId="11" xfId="0" applyFont="1" applyBorder="1" applyAlignment="1">
      <alignment/>
    </xf>
    <xf numFmtId="0" fontId="11" fillId="0" borderId="11" xfId="0" applyFont="1" applyBorder="1" applyAlignment="1">
      <alignment horizontal="left" indent="1"/>
    </xf>
    <xf numFmtId="0" fontId="70" fillId="0" borderId="12" xfId="0" applyFont="1" applyBorder="1" applyAlignment="1">
      <alignment horizontal="left" indent="1"/>
    </xf>
    <xf numFmtId="168" fontId="70" fillId="0" borderId="12" xfId="0" applyNumberFormat="1" applyFont="1" applyBorder="1" applyAlignment="1">
      <alignment horizontal="right" vertical="center"/>
    </xf>
    <xf numFmtId="0" fontId="70" fillId="0" borderId="12" xfId="0" applyFont="1" applyBorder="1" applyAlignment="1">
      <alignment/>
    </xf>
    <xf numFmtId="0" fontId="60" fillId="37" borderId="27" xfId="52" applyNumberFormat="1" applyFont="1" applyFill="1" applyBorder="1" applyAlignment="1" applyProtection="1">
      <alignment horizontal="center" vertical="center"/>
      <protection locked="0"/>
    </xf>
    <xf numFmtId="4" fontId="7" fillId="0" borderId="31" xfId="0" applyNumberFormat="1" applyFont="1" applyBorder="1" applyAlignment="1" applyProtection="1">
      <alignment/>
      <protection locked="0"/>
    </xf>
    <xf numFmtId="167" fontId="2" fillId="35" borderId="10" xfId="0" applyNumberFormat="1" applyFont="1" applyFill="1" applyBorder="1" applyAlignment="1">
      <alignment/>
    </xf>
    <xf numFmtId="167" fontId="2" fillId="35" borderId="11" xfId="0" applyNumberFormat="1" applyFont="1" applyFill="1" applyBorder="1" applyAlignment="1">
      <alignment/>
    </xf>
    <xf numFmtId="4" fontId="8" fillId="0" borderId="23" xfId="55" applyNumberFormat="1" applyFont="1" applyBorder="1" applyAlignment="1" applyProtection="1">
      <alignment vertical="top"/>
      <protection locked="0"/>
    </xf>
    <xf numFmtId="4" fontId="7" fillId="0" borderId="0" xfId="0" applyNumberFormat="1" applyFont="1" applyAlignment="1" applyProtection="1">
      <alignment/>
      <protection locked="0"/>
    </xf>
    <xf numFmtId="168" fontId="2" fillId="0" borderId="11" xfId="0" applyNumberFormat="1" applyFont="1" applyBorder="1" applyAlignment="1">
      <alignment/>
    </xf>
    <xf numFmtId="4" fontId="60" fillId="37" borderId="27" xfId="0" applyNumberFormat="1" applyFont="1" applyFill="1" applyBorder="1" applyAlignment="1" applyProtection="1">
      <alignment horizontal="center" vertical="center" wrapText="1"/>
      <protection locked="0"/>
    </xf>
    <xf numFmtId="4" fontId="0" fillId="0" borderId="24" xfId="0" applyNumberFormat="1" applyBorder="1" applyAlignment="1">
      <alignment vertical="center" wrapText="1"/>
    </xf>
    <xf numFmtId="4" fontId="0" fillId="0" borderId="0" xfId="0" applyNumberFormat="1" applyAlignment="1">
      <alignment wrapText="1"/>
    </xf>
    <xf numFmtId="4" fontId="8" fillId="0" borderId="23" xfId="0" applyNumberFormat="1" applyFont="1" applyBorder="1" applyAlignment="1" applyProtection="1">
      <alignment/>
      <protection locked="0"/>
    </xf>
    <xf numFmtId="0" fontId="62" fillId="33" borderId="0" xfId="0" applyFont="1" applyFill="1" applyBorder="1" applyAlignment="1">
      <alignment horizontal="center" vertical="center" wrapText="1"/>
    </xf>
    <xf numFmtId="43" fontId="2" fillId="35" borderId="11" xfId="49" applyFont="1" applyFill="1" applyBorder="1" applyAlignment="1">
      <alignment/>
    </xf>
    <xf numFmtId="43" fontId="0" fillId="0" borderId="11" xfId="49" applyFont="1" applyBorder="1" applyAlignment="1">
      <alignment/>
    </xf>
    <xf numFmtId="43" fontId="0" fillId="36" borderId="0" xfId="49" applyFont="1" applyFill="1" applyAlignment="1">
      <alignment/>
    </xf>
    <xf numFmtId="174" fontId="8" fillId="0" borderId="0" xfId="51" applyNumberFormat="1" applyFont="1" applyAlignment="1" applyProtection="1">
      <alignment vertical="top" wrapText="1"/>
      <protection locked="0"/>
    </xf>
    <xf numFmtId="43" fontId="0" fillId="0" borderId="0" xfId="51" applyFont="1">
      <alignment/>
      <protection/>
    </xf>
    <xf numFmtId="4" fontId="8" fillId="0" borderId="0" xfId="51" applyNumberFormat="1" applyFont="1" applyBorder="1" applyAlignment="1" applyProtection="1">
      <alignment vertical="top" wrapText="1"/>
      <protection locked="0"/>
    </xf>
    <xf numFmtId="43" fontId="0" fillId="0" borderId="0" xfId="0" applyNumberFormat="1" applyBorder="1" applyAlignment="1">
      <alignment/>
    </xf>
    <xf numFmtId="44" fontId="0" fillId="0" borderId="0" xfId="52" applyFont="1" applyAlignment="1">
      <alignment/>
    </xf>
    <xf numFmtId="4" fontId="13" fillId="36" borderId="24" xfId="0" applyNumberFormat="1" applyFont="1" applyFill="1" applyBorder="1" applyAlignment="1" applyProtection="1">
      <alignment/>
      <protection locked="0"/>
    </xf>
    <xf numFmtId="0" fontId="13" fillId="0" borderId="0" xfId="0" applyFont="1" applyAlignment="1" applyProtection="1">
      <alignment wrapText="1"/>
      <protection locked="0"/>
    </xf>
    <xf numFmtId="4" fontId="13" fillId="0" borderId="0" xfId="0" applyNumberFormat="1" applyFont="1" applyAlignment="1" applyProtection="1">
      <alignment wrapText="1"/>
      <protection locked="0"/>
    </xf>
    <xf numFmtId="4" fontId="13" fillId="0" borderId="0" xfId="0" applyNumberFormat="1" applyFont="1" applyAlignment="1" applyProtection="1">
      <alignment/>
      <protection locked="0"/>
    </xf>
    <xf numFmtId="0" fontId="13" fillId="0" borderId="0" xfId="0" applyFont="1" applyAlignment="1" applyProtection="1">
      <alignment/>
      <protection locked="0"/>
    </xf>
    <xf numFmtId="0" fontId="71" fillId="0" borderId="0" xfId="0" applyFont="1" applyAlignment="1" applyProtection="1">
      <alignment/>
      <protection locked="0"/>
    </xf>
    <xf numFmtId="4" fontId="14" fillId="0" borderId="24" xfId="0" applyNumberFormat="1" applyFont="1" applyBorder="1" applyAlignment="1" applyProtection="1">
      <alignment/>
      <protection locked="0"/>
    </xf>
    <xf numFmtId="4" fontId="13" fillId="36" borderId="23" xfId="0" applyNumberFormat="1" applyFont="1" applyFill="1" applyBorder="1" applyAlignment="1" applyProtection="1">
      <alignment/>
      <protection locked="0"/>
    </xf>
    <xf numFmtId="44" fontId="60" fillId="0" borderId="25" xfId="52" applyFont="1" applyBorder="1" applyAlignment="1">
      <alignment/>
    </xf>
    <xf numFmtId="44" fontId="0" fillId="0" borderId="17" xfId="52" applyFont="1" applyBorder="1" applyAlignment="1">
      <alignment/>
    </xf>
    <xf numFmtId="4" fontId="68" fillId="0" borderId="34" xfId="55" applyNumberFormat="1" applyFont="1" applyBorder="1" applyAlignment="1" applyProtection="1">
      <alignment vertical="top"/>
      <protection locked="0"/>
    </xf>
    <xf numFmtId="44" fontId="69" fillId="0" borderId="34" xfId="52" applyFont="1" applyBorder="1" applyAlignment="1" applyProtection="1">
      <alignment vertical="top"/>
      <protection locked="0"/>
    </xf>
    <xf numFmtId="44" fontId="68" fillId="0" borderId="34" xfId="52" applyFont="1" applyBorder="1" applyAlignment="1" applyProtection="1">
      <alignment vertical="top"/>
      <protection locked="0"/>
    </xf>
    <xf numFmtId="44" fontId="60" fillId="0" borderId="17" xfId="52" applyFont="1" applyBorder="1" applyAlignment="1">
      <alignment/>
    </xf>
    <xf numFmtId="44" fontId="0" fillId="0" borderId="22" xfId="52" applyFont="1" applyBorder="1" applyAlignment="1">
      <alignment/>
    </xf>
    <xf numFmtId="4" fontId="68" fillId="0" borderId="11" xfId="55" applyNumberFormat="1" applyFont="1" applyBorder="1" applyAlignment="1" applyProtection="1">
      <alignment vertical="top"/>
      <protection locked="0"/>
    </xf>
    <xf numFmtId="0" fontId="72" fillId="0" borderId="35" xfId="0" applyFont="1" applyBorder="1" applyAlignment="1">
      <alignment horizontal="left" vertical="center"/>
    </xf>
    <xf numFmtId="0" fontId="60" fillId="37" borderId="36" xfId="0" applyFont="1" applyFill="1" applyBorder="1" applyAlignment="1">
      <alignment horizontal="center" vertical="center"/>
    </xf>
    <xf numFmtId="0" fontId="60" fillId="37" borderId="37" xfId="0" applyFont="1" applyFill="1" applyBorder="1" applyAlignment="1">
      <alignment horizontal="center" vertical="center"/>
    </xf>
    <xf numFmtId="0" fontId="60" fillId="37" borderId="38" xfId="0" applyFont="1" applyFill="1" applyBorder="1" applyAlignment="1">
      <alignment horizontal="center" vertical="center"/>
    </xf>
    <xf numFmtId="0" fontId="60" fillId="37" borderId="34" xfId="0" applyFont="1" applyFill="1" applyBorder="1" applyAlignment="1">
      <alignment horizontal="center" vertical="center"/>
    </xf>
    <xf numFmtId="0" fontId="60" fillId="37" borderId="0" xfId="0" applyFont="1" applyFill="1" applyAlignment="1">
      <alignment horizontal="center" vertical="center"/>
    </xf>
    <xf numFmtId="0" fontId="60" fillId="37" borderId="30" xfId="0" applyFont="1" applyFill="1" applyBorder="1" applyAlignment="1">
      <alignment horizontal="center" vertical="center"/>
    </xf>
    <xf numFmtId="0" fontId="60" fillId="37" borderId="39" xfId="0" applyFont="1" applyFill="1" applyBorder="1" applyAlignment="1">
      <alignment horizontal="center" vertical="center"/>
    </xf>
    <xf numFmtId="0" fontId="60" fillId="37" borderId="35" xfId="0" applyFont="1" applyFill="1" applyBorder="1" applyAlignment="1">
      <alignment horizontal="center" vertical="center"/>
    </xf>
    <xf numFmtId="0" fontId="60" fillId="37" borderId="40" xfId="0" applyFont="1" applyFill="1" applyBorder="1" applyAlignment="1">
      <alignment horizontal="center" vertical="center"/>
    </xf>
    <xf numFmtId="0" fontId="2" fillId="33" borderId="25" xfId="0" applyFont="1" applyFill="1" applyBorder="1" applyAlignment="1">
      <alignment horizontal="center"/>
    </xf>
    <xf numFmtId="0" fontId="2" fillId="33" borderId="41" xfId="0" applyFont="1" applyFill="1" applyBorder="1" applyAlignment="1">
      <alignment horizontal="center"/>
    </xf>
    <xf numFmtId="0" fontId="2" fillId="33" borderId="26" xfId="0" applyFont="1" applyFill="1" applyBorder="1" applyAlignment="1">
      <alignment horizontal="center"/>
    </xf>
    <xf numFmtId="0" fontId="2" fillId="33" borderId="17" xfId="0" applyFont="1" applyFill="1" applyBorder="1" applyAlignment="1">
      <alignment horizontal="center"/>
    </xf>
    <xf numFmtId="0" fontId="2" fillId="33" borderId="0" xfId="0" applyFont="1" applyFill="1" applyBorder="1" applyAlignment="1">
      <alignment horizontal="center"/>
    </xf>
    <xf numFmtId="0" fontId="2" fillId="33" borderId="13" xfId="0" applyFont="1" applyFill="1" applyBorder="1" applyAlignment="1">
      <alignment horizontal="center"/>
    </xf>
    <xf numFmtId="0" fontId="2" fillId="33" borderId="22" xfId="0" applyFont="1" applyFill="1" applyBorder="1" applyAlignment="1">
      <alignment horizontal="center"/>
    </xf>
    <xf numFmtId="0" fontId="2" fillId="33" borderId="18" xfId="0" applyFont="1" applyFill="1" applyBorder="1" applyAlignment="1">
      <alignment horizontal="center"/>
    </xf>
    <xf numFmtId="0" fontId="2" fillId="33" borderId="14" xfId="0" applyFont="1" applyFill="1" applyBorder="1" applyAlignment="1">
      <alignment horizontal="center"/>
    </xf>
    <xf numFmtId="0" fontId="3" fillId="0" borderId="0" xfId="0" applyFont="1" applyAlignment="1">
      <alignment horizontal="left" vertical="top" wrapText="1"/>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top" wrapText="1"/>
    </xf>
    <xf numFmtId="0" fontId="0" fillId="33" borderId="12" xfId="0" applyFill="1" applyBorder="1" applyAlignment="1">
      <alignment horizontal="center" vertical="top" wrapText="1"/>
    </xf>
    <xf numFmtId="167" fontId="2" fillId="33" borderId="10" xfId="0" applyNumberFormat="1" applyFont="1" applyFill="1" applyBorder="1" applyAlignment="1">
      <alignment horizontal="center" vertical="center"/>
    </xf>
    <xf numFmtId="167" fontId="2" fillId="33" borderId="12" xfId="0" applyNumberFormat="1" applyFont="1" applyFill="1" applyBorder="1" applyAlignment="1">
      <alignment horizontal="center" vertical="center"/>
    </xf>
    <xf numFmtId="167" fontId="2" fillId="33" borderId="26" xfId="0" applyNumberFormat="1" applyFont="1" applyFill="1" applyBorder="1" applyAlignment="1">
      <alignment horizontal="center" vertical="center" wrapText="1"/>
    </xf>
    <xf numFmtId="167" fontId="2" fillId="33" borderId="14" xfId="0" applyNumberFormat="1" applyFont="1" applyFill="1" applyBorder="1" applyAlignment="1">
      <alignment horizontal="center" vertical="center" wrapText="1"/>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xf numFmtId="167" fontId="2" fillId="33" borderId="10" xfId="0" applyNumberFormat="1" applyFont="1" applyFill="1" applyBorder="1" applyAlignment="1">
      <alignment horizontal="center" vertical="center" wrapText="1"/>
    </xf>
    <xf numFmtId="167" fontId="2" fillId="33" borderId="12"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168" fontId="2" fillId="33" borderId="12"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xf>
    <xf numFmtId="168" fontId="2" fillId="33" borderId="12" xfId="0" applyNumberFormat="1" applyFont="1" applyFill="1" applyBorder="1" applyAlignment="1">
      <alignment horizontal="center" vertical="center"/>
    </xf>
    <xf numFmtId="168" fontId="2" fillId="33" borderId="19" xfId="0" applyNumberFormat="1" applyFont="1" applyFill="1" applyBorder="1" applyAlignment="1">
      <alignment horizontal="center"/>
    </xf>
    <xf numFmtId="168" fontId="2" fillId="33" borderId="20" xfId="0" applyNumberFormat="1" applyFont="1" applyFill="1" applyBorder="1" applyAlignment="1">
      <alignment horizontal="center"/>
    </xf>
    <xf numFmtId="168" fontId="2" fillId="33" borderId="21" xfId="0" applyNumberFormat="1" applyFont="1" applyFill="1" applyBorder="1" applyAlignment="1">
      <alignment horizontal="center"/>
    </xf>
    <xf numFmtId="168" fontId="2" fillId="33" borderId="11" xfId="0" applyNumberFormat="1" applyFont="1" applyFill="1" applyBorder="1" applyAlignment="1">
      <alignment horizontal="center" vertical="center" wrapText="1"/>
    </xf>
    <xf numFmtId="0" fontId="62" fillId="33" borderId="25" xfId="0" applyFont="1" applyFill="1" applyBorder="1" applyAlignment="1">
      <alignment horizontal="center"/>
    </xf>
    <xf numFmtId="0" fontId="62" fillId="33" borderId="41" xfId="0" applyFont="1" applyFill="1" applyBorder="1" applyAlignment="1">
      <alignment horizontal="center"/>
    </xf>
    <xf numFmtId="0" fontId="62" fillId="33" borderId="26" xfId="0" applyFont="1" applyFill="1" applyBorder="1" applyAlignment="1">
      <alignment horizontal="center"/>
    </xf>
    <xf numFmtId="0" fontId="62" fillId="33" borderId="17" xfId="0" applyFont="1" applyFill="1" applyBorder="1" applyAlignment="1">
      <alignment horizontal="center"/>
    </xf>
    <xf numFmtId="0" fontId="62" fillId="33" borderId="0" xfId="0" applyFont="1" applyFill="1" applyBorder="1" applyAlignment="1">
      <alignment horizontal="center"/>
    </xf>
    <xf numFmtId="0" fontId="62" fillId="33" borderId="13" xfId="0" applyFont="1" applyFill="1" applyBorder="1" applyAlignment="1">
      <alignment horizontal="center"/>
    </xf>
    <xf numFmtId="0" fontId="62" fillId="33" borderId="22" xfId="0" applyFont="1" applyFill="1" applyBorder="1" applyAlignment="1">
      <alignment horizontal="center"/>
    </xf>
    <xf numFmtId="0" fontId="62" fillId="33" borderId="18" xfId="0" applyFont="1" applyFill="1" applyBorder="1" applyAlignment="1">
      <alignment horizontal="center"/>
    </xf>
    <xf numFmtId="0" fontId="62" fillId="33" borderId="14" xfId="0" applyFont="1" applyFill="1" applyBorder="1" applyAlignment="1">
      <alignment horizontal="center"/>
    </xf>
    <xf numFmtId="0" fontId="62" fillId="33" borderId="25"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13" xfId="0" applyFont="1" applyFill="1" applyBorder="1" applyAlignment="1">
      <alignment horizontal="center" vertical="center"/>
    </xf>
    <xf numFmtId="0" fontId="62" fillId="33" borderId="41"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4" xfId="0" applyFont="1" applyFill="1" applyBorder="1" applyAlignment="1">
      <alignment horizontal="center" vertical="center"/>
    </xf>
    <xf numFmtId="0" fontId="62" fillId="0" borderId="25" xfId="0" applyFont="1" applyBorder="1" applyAlignment="1">
      <alignment horizontal="left" indent="1"/>
    </xf>
    <xf numFmtId="0" fontId="62" fillId="0" borderId="26" xfId="0" applyFont="1" applyBorder="1" applyAlignment="1">
      <alignment horizontal="left" inden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167" fontId="2" fillId="33" borderId="19" xfId="0" applyNumberFormat="1" applyFont="1" applyFill="1" applyBorder="1" applyAlignment="1">
      <alignment horizontal="center" vertical="center"/>
    </xf>
    <xf numFmtId="167" fontId="2" fillId="33" borderId="20" xfId="0" applyNumberFormat="1" applyFont="1" applyFill="1" applyBorder="1" applyAlignment="1">
      <alignment horizontal="center" vertical="center"/>
    </xf>
    <xf numFmtId="167" fontId="2" fillId="33" borderId="21" xfId="0" applyNumberFormat="1" applyFont="1" applyFill="1" applyBorder="1" applyAlignment="1">
      <alignment horizontal="center" vertical="center"/>
    </xf>
    <xf numFmtId="0" fontId="65" fillId="0" borderId="0" xfId="0" applyFont="1" applyAlignment="1">
      <alignment horizontal="center"/>
    </xf>
    <xf numFmtId="0" fontId="2" fillId="33" borderId="2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2" xfId="0" applyFont="1" applyFill="1" applyBorder="1" applyAlignment="1">
      <alignment horizontal="center" vertical="center"/>
    </xf>
    <xf numFmtId="167" fontId="2" fillId="33" borderId="25" xfId="0" applyNumberFormat="1" applyFont="1" applyFill="1" applyBorder="1" applyAlignment="1">
      <alignment horizontal="center" vertical="center"/>
    </xf>
    <xf numFmtId="167" fontId="2" fillId="33" borderId="41" xfId="0" applyNumberFormat="1" applyFont="1" applyFill="1" applyBorder="1" applyAlignment="1">
      <alignment horizontal="center" vertical="center"/>
    </xf>
    <xf numFmtId="167" fontId="2" fillId="33" borderId="26" xfId="0" applyNumberFormat="1" applyFont="1" applyFill="1" applyBorder="1" applyAlignment="1">
      <alignment horizontal="center" vertical="center"/>
    </xf>
    <xf numFmtId="167" fontId="2" fillId="33" borderId="22" xfId="0" applyNumberFormat="1" applyFont="1" applyFill="1" applyBorder="1" applyAlignment="1">
      <alignment horizontal="center" vertical="center"/>
    </xf>
    <xf numFmtId="167" fontId="2" fillId="33" borderId="18" xfId="0" applyNumberFormat="1" applyFont="1" applyFill="1" applyBorder="1" applyAlignment="1">
      <alignment horizontal="center" vertical="center"/>
    </xf>
    <xf numFmtId="167" fontId="2" fillId="33" borderId="14" xfId="0" applyNumberFormat="1" applyFont="1" applyFill="1" applyBorder="1" applyAlignment="1">
      <alignment horizontal="center" vertical="center"/>
    </xf>
    <xf numFmtId="167" fontId="2" fillId="33" borderId="13"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167" fontId="2" fillId="33" borderId="19" xfId="0" applyNumberFormat="1" applyFont="1" applyFill="1" applyBorder="1" applyAlignment="1">
      <alignment horizontal="center"/>
    </xf>
    <xf numFmtId="167" fontId="2" fillId="33" borderId="20" xfId="0" applyNumberFormat="1" applyFont="1" applyFill="1" applyBorder="1" applyAlignment="1">
      <alignment horizontal="center"/>
    </xf>
    <xf numFmtId="0" fontId="2" fillId="33" borderId="4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0" fillId="33" borderId="17" xfId="0" applyFont="1" applyFill="1" applyBorder="1" applyAlignment="1">
      <alignment horizontal="center"/>
    </xf>
    <xf numFmtId="0" fontId="10" fillId="33" borderId="0" xfId="0" applyFont="1" applyFill="1" applyBorder="1" applyAlignment="1">
      <alignment horizontal="center"/>
    </xf>
    <xf numFmtId="0" fontId="10" fillId="33" borderId="22" xfId="0" applyFont="1" applyFill="1" applyBorder="1" applyAlignment="1">
      <alignment horizontal="center"/>
    </xf>
    <xf numFmtId="0" fontId="10" fillId="33" borderId="18" xfId="0" applyFont="1" applyFill="1" applyBorder="1" applyAlignment="1">
      <alignment horizontal="center"/>
    </xf>
    <xf numFmtId="0" fontId="60" fillId="34" borderId="25" xfId="0" applyFont="1" applyFill="1" applyBorder="1" applyAlignment="1">
      <alignment horizontal="center"/>
    </xf>
    <xf numFmtId="0" fontId="60" fillId="34" borderId="41" xfId="0" applyFont="1" applyFill="1" applyBorder="1" applyAlignment="1">
      <alignment horizontal="center"/>
    </xf>
    <xf numFmtId="0" fontId="60" fillId="34" borderId="26" xfId="0" applyFont="1" applyFill="1" applyBorder="1" applyAlignment="1">
      <alignment horizontal="center"/>
    </xf>
    <xf numFmtId="0" fontId="60" fillId="34" borderId="22" xfId="0" applyFont="1" applyFill="1" applyBorder="1" applyAlignment="1">
      <alignment horizontal="center"/>
    </xf>
    <xf numFmtId="0" fontId="60" fillId="34" borderId="18" xfId="0" applyFont="1" applyFill="1" applyBorder="1" applyAlignment="1">
      <alignment horizontal="center"/>
    </xf>
    <xf numFmtId="0" fontId="60" fillId="34" borderId="14" xfId="0" applyFont="1" applyFill="1" applyBorder="1" applyAlignment="1">
      <alignment horizontal="center"/>
    </xf>
    <xf numFmtId="0" fontId="60" fillId="34" borderId="19" xfId="0" applyFont="1" applyFill="1" applyBorder="1" applyAlignment="1">
      <alignment horizontal="center"/>
    </xf>
    <xf numFmtId="0" fontId="60" fillId="34" borderId="20" xfId="0" applyFont="1" applyFill="1" applyBorder="1" applyAlignment="1">
      <alignment horizontal="center"/>
    </xf>
    <xf numFmtId="0" fontId="60" fillId="34" borderId="21" xfId="0" applyFont="1" applyFill="1" applyBorder="1" applyAlignment="1">
      <alignment horizontal="center"/>
    </xf>
    <xf numFmtId="0" fontId="60" fillId="34" borderId="17" xfId="0" applyFont="1" applyFill="1" applyBorder="1" applyAlignment="1">
      <alignment horizontal="center"/>
    </xf>
    <xf numFmtId="0" fontId="60" fillId="34" borderId="0" xfId="0" applyFont="1" applyFill="1" applyBorder="1" applyAlignment="1">
      <alignment horizontal="center"/>
    </xf>
    <xf numFmtId="0" fontId="60" fillId="34" borderId="13" xfId="0" applyFont="1" applyFill="1" applyBorder="1" applyAlignment="1">
      <alignment horizontal="center"/>
    </xf>
    <xf numFmtId="0" fontId="62" fillId="34" borderId="25" xfId="0" applyFont="1" applyFill="1" applyBorder="1" applyAlignment="1">
      <alignment horizontal="center" vertical="center"/>
    </xf>
    <xf numFmtId="0" fontId="62" fillId="34" borderId="41" xfId="0" applyFont="1" applyFill="1" applyBorder="1" applyAlignment="1">
      <alignment horizontal="center" vertical="center"/>
    </xf>
    <xf numFmtId="0" fontId="62" fillId="34" borderId="26" xfId="0" applyFont="1" applyFill="1" applyBorder="1" applyAlignment="1">
      <alignment horizontal="center" vertical="center"/>
    </xf>
    <xf numFmtId="0" fontId="62" fillId="34" borderId="17" xfId="0" applyFont="1" applyFill="1" applyBorder="1" applyAlignment="1">
      <alignment horizontal="center" vertical="center"/>
    </xf>
    <xf numFmtId="0" fontId="62" fillId="34" borderId="0" xfId="0"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22" xfId="0" applyFont="1" applyFill="1" applyBorder="1" applyAlignment="1">
      <alignment horizontal="center" vertical="center"/>
    </xf>
    <xf numFmtId="0" fontId="62" fillId="34" borderId="18" xfId="0" applyFont="1" applyFill="1" applyBorder="1" applyAlignment="1">
      <alignment horizontal="center" vertical="center"/>
    </xf>
    <xf numFmtId="0" fontId="62" fillId="34" borderId="14" xfId="0" applyFont="1" applyFill="1" applyBorder="1" applyAlignment="1">
      <alignment horizontal="center" vertical="center"/>
    </xf>
    <xf numFmtId="0" fontId="62" fillId="34" borderId="19" xfId="0" applyFont="1" applyFill="1" applyBorder="1" applyAlignment="1">
      <alignment horizontal="center"/>
    </xf>
    <xf numFmtId="0" fontId="62" fillId="34" borderId="20" xfId="0" applyFont="1" applyFill="1" applyBorder="1" applyAlignment="1">
      <alignment horizontal="center"/>
    </xf>
    <xf numFmtId="0" fontId="62" fillId="34" borderId="21" xfId="0" applyFont="1" applyFill="1" applyBorder="1" applyAlignment="1">
      <alignment horizontal="center"/>
    </xf>
    <xf numFmtId="0" fontId="62" fillId="34" borderId="10"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12" xfId="0" applyFont="1" applyFill="1" applyBorder="1" applyAlignment="1">
      <alignment horizontal="center" vertical="center"/>
    </xf>
    <xf numFmtId="0" fontId="62" fillId="34" borderId="10"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73" fillId="38" borderId="19" xfId="0" applyFont="1" applyFill="1" applyBorder="1" applyAlignment="1">
      <alignment horizontal="left"/>
    </xf>
    <xf numFmtId="0" fontId="73" fillId="38" borderId="20" xfId="0" applyFont="1" applyFill="1" applyBorder="1" applyAlignment="1">
      <alignment horizontal="left"/>
    </xf>
    <xf numFmtId="0" fontId="73" fillId="38" borderId="21" xfId="0" applyFont="1" applyFill="1" applyBorder="1" applyAlignment="1">
      <alignment horizontal="left"/>
    </xf>
    <xf numFmtId="0" fontId="62" fillId="34" borderId="19" xfId="0" applyFont="1" applyFill="1" applyBorder="1" applyAlignment="1">
      <alignment horizontal="left" indent="1"/>
    </xf>
    <xf numFmtId="0" fontId="62" fillId="34" borderId="20" xfId="0" applyFont="1" applyFill="1" applyBorder="1" applyAlignment="1">
      <alignment horizontal="left" indent="1"/>
    </xf>
    <xf numFmtId="0" fontId="62" fillId="34" borderId="21" xfId="0" applyFont="1" applyFill="1" applyBorder="1" applyAlignment="1">
      <alignment horizontal="left" indent="1"/>
    </xf>
    <xf numFmtId="0" fontId="62" fillId="34" borderId="20" xfId="0" applyFont="1" applyFill="1" applyBorder="1" applyAlignment="1">
      <alignment horizontal="left"/>
    </xf>
    <xf numFmtId="0" fontId="62" fillId="34" borderId="41" xfId="0" applyFont="1" applyFill="1" applyBorder="1" applyAlignment="1">
      <alignment horizontal="left"/>
    </xf>
    <xf numFmtId="0" fontId="62" fillId="34" borderId="21" xfId="0" applyFont="1" applyFill="1" applyBorder="1" applyAlignment="1">
      <alignment horizontal="left"/>
    </xf>
    <xf numFmtId="0" fontId="61" fillId="35" borderId="19" xfId="0" applyFont="1" applyFill="1" applyBorder="1" applyAlignment="1">
      <alignment horizontal="left"/>
    </xf>
    <xf numFmtId="0" fontId="61" fillId="35" borderId="20" xfId="0" applyFont="1" applyFill="1" applyBorder="1" applyAlignment="1">
      <alignment horizontal="left"/>
    </xf>
    <xf numFmtId="0" fontId="61" fillId="35" borderId="21" xfId="0" applyFont="1" applyFill="1" applyBorder="1" applyAlignment="1">
      <alignment horizontal="left"/>
    </xf>
    <xf numFmtId="0" fontId="62" fillId="34" borderId="0" xfId="0" applyFont="1" applyFill="1" applyBorder="1" applyAlignment="1">
      <alignment horizontal="left"/>
    </xf>
    <xf numFmtId="0" fontId="62" fillId="34" borderId="18" xfId="0" applyFont="1" applyFill="1" applyBorder="1" applyAlignment="1">
      <alignment horizontal="left"/>
    </xf>
    <xf numFmtId="0" fontId="62" fillId="34" borderId="20" xfId="0" applyFont="1" applyFill="1" applyBorder="1" applyAlignment="1">
      <alignment horizontal="left" vertical="center"/>
    </xf>
    <xf numFmtId="0" fontId="62" fillId="34" borderId="21" xfId="0" applyFont="1" applyFill="1" applyBorder="1" applyAlignment="1">
      <alignment horizontal="left" vertical="center"/>
    </xf>
    <xf numFmtId="0" fontId="61" fillId="34" borderId="20" xfId="0" applyFont="1" applyFill="1" applyBorder="1" applyAlignment="1">
      <alignment horizontal="left"/>
    </xf>
    <xf numFmtId="0" fontId="61" fillId="34" borderId="21" xfId="0" applyFont="1" applyFill="1" applyBorder="1" applyAlignment="1">
      <alignment horizontal="left"/>
    </xf>
    <xf numFmtId="0" fontId="61" fillId="35" borderId="20" xfId="0" applyFont="1" applyFill="1" applyBorder="1" applyAlignment="1">
      <alignment horizontal="left" vertical="center"/>
    </xf>
    <xf numFmtId="0" fontId="61" fillId="35" borderId="21" xfId="0" applyFont="1" applyFill="1" applyBorder="1" applyAlignment="1">
      <alignment horizontal="left" vertical="center"/>
    </xf>
    <xf numFmtId="0" fontId="61" fillId="34" borderId="19" xfId="0" applyFont="1" applyFill="1" applyBorder="1" applyAlignment="1">
      <alignment horizontal="left"/>
    </xf>
    <xf numFmtId="0" fontId="61" fillId="38" borderId="19" xfId="0" applyFont="1" applyFill="1" applyBorder="1" applyAlignment="1">
      <alignment horizontal="left"/>
    </xf>
    <xf numFmtId="0" fontId="61" fillId="38" borderId="20" xfId="0" applyFont="1" applyFill="1" applyBorder="1" applyAlignment="1">
      <alignment horizontal="left"/>
    </xf>
    <xf numFmtId="0" fontId="61" fillId="38" borderId="21" xfId="0" applyFont="1" applyFill="1" applyBorder="1" applyAlignment="1">
      <alignment horizontal="left"/>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62" fillId="34" borderId="19" xfId="0" applyFont="1" applyFill="1" applyBorder="1" applyAlignment="1">
      <alignment horizontal="left"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62" fillId="36" borderId="17" xfId="0" applyFont="1" applyFill="1" applyBorder="1" applyAlignment="1">
      <alignment horizontal="left" indent="2"/>
    </xf>
    <xf numFmtId="0" fontId="62" fillId="36" borderId="13" xfId="0" applyFont="1" applyFill="1" applyBorder="1" applyAlignment="1">
      <alignment horizontal="left" indent="2"/>
    </xf>
    <xf numFmtId="0" fontId="60" fillId="36" borderId="0" xfId="0" applyFont="1" applyFill="1" applyAlignment="1" applyProtection="1">
      <alignment/>
      <protection locked="0"/>
    </xf>
    <xf numFmtId="0" fontId="62" fillId="36" borderId="0" xfId="0" applyFont="1" applyFill="1" applyAlignment="1">
      <alignment/>
    </xf>
    <xf numFmtId="0" fontId="61" fillId="36" borderId="17" xfId="0" applyFont="1" applyFill="1" applyBorder="1" applyAlignment="1">
      <alignment horizontal="left" indent="3"/>
    </xf>
    <xf numFmtId="0" fontId="61" fillId="36" borderId="13" xfId="0" applyFont="1" applyFill="1" applyBorder="1" applyAlignment="1">
      <alignment horizontal="left" indent="3"/>
    </xf>
    <xf numFmtId="0" fontId="0" fillId="36" borderId="0" xfId="0" applyFill="1" applyAlignment="1" applyProtection="1">
      <alignment/>
      <protection locked="0"/>
    </xf>
    <xf numFmtId="0" fontId="61" fillId="36" borderId="0" xfId="0" applyFont="1" applyFill="1" applyAlignment="1">
      <alignment/>
    </xf>
    <xf numFmtId="4" fontId="8" fillId="36" borderId="24" xfId="0" applyNumberFormat="1" applyFont="1" applyFill="1" applyBorder="1" applyAlignment="1" applyProtection="1">
      <alignment/>
      <protection locked="0"/>
    </xf>
    <xf numFmtId="0" fontId="9" fillId="36" borderId="17" xfId="0" applyFont="1" applyFill="1" applyBorder="1" applyAlignment="1">
      <alignment horizontal="left" indent="2"/>
    </xf>
    <xf numFmtId="0" fontId="9" fillId="36" borderId="13" xfId="0" applyFont="1" applyFill="1" applyBorder="1" applyAlignment="1">
      <alignment horizontal="left" indent="2"/>
    </xf>
    <xf numFmtId="4" fontId="8" fillId="36" borderId="32" xfId="0" applyNumberFormat="1" applyFont="1" applyFill="1" applyBorder="1" applyAlignment="1" applyProtection="1">
      <alignment/>
      <protection locked="0"/>
    </xf>
    <xf numFmtId="167" fontId="2" fillId="36" borderId="11" xfId="0" applyNumberFormat="1" applyFont="1" applyFill="1" applyBorder="1" applyAlignment="1">
      <alignment/>
    </xf>
    <xf numFmtId="0" fontId="61" fillId="36" borderId="22" xfId="0" applyFont="1" applyFill="1" applyBorder="1" applyAlignment="1">
      <alignment horizontal="left" indent="3"/>
    </xf>
    <xf numFmtId="0" fontId="61" fillId="36" borderId="14" xfId="0" applyFont="1" applyFill="1" applyBorder="1" applyAlignment="1">
      <alignment horizontal="left" indent="3"/>
    </xf>
    <xf numFmtId="167" fontId="0" fillId="36" borderId="12" xfId="0" applyNumberFormat="1" applyFill="1" applyBorder="1" applyAlignment="1">
      <alignment/>
    </xf>
    <xf numFmtId="167" fontId="2" fillId="36" borderId="12" xfId="0" applyNumberFormat="1" applyFont="1" applyFill="1" applyBorder="1" applyAlignment="1">
      <alignment/>
    </xf>
    <xf numFmtId="0" fontId="61" fillId="36" borderId="17" xfId="0" applyFont="1" applyFill="1" applyBorder="1" applyAlignment="1">
      <alignment horizontal="left"/>
    </xf>
    <xf numFmtId="0" fontId="61" fillId="36" borderId="13" xfId="0" applyFont="1" applyFill="1" applyBorder="1" applyAlignment="1">
      <alignment horizontal="left"/>
    </xf>
    <xf numFmtId="0" fontId="62" fillId="36" borderId="17" xfId="0" applyFont="1" applyFill="1" applyBorder="1" applyAlignment="1">
      <alignment horizontal="left" indent="1"/>
    </xf>
    <xf numFmtId="0" fontId="62" fillId="36" borderId="13" xfId="0" applyFont="1" applyFill="1" applyBorder="1" applyAlignment="1">
      <alignment horizontal="left" indent="1"/>
    </xf>
    <xf numFmtId="0" fontId="61" fillId="36" borderId="17" xfId="0" applyFont="1" applyFill="1" applyBorder="1" applyAlignment="1">
      <alignment horizontal="left" vertical="center" wrapText="1" indent="3"/>
    </xf>
    <xf numFmtId="0" fontId="61" fillId="36" borderId="13" xfId="0" applyFont="1" applyFill="1" applyBorder="1" applyAlignment="1">
      <alignment horizontal="left" vertical="center" wrapText="1" indent="3"/>
    </xf>
    <xf numFmtId="0" fontId="61" fillId="36" borderId="17" xfId="0" applyFont="1" applyFill="1" applyBorder="1" applyAlignment="1">
      <alignment horizontal="left" indent="1"/>
    </xf>
    <xf numFmtId="0" fontId="61" fillId="36" borderId="13" xfId="0" applyFont="1" applyFill="1" applyBorder="1" applyAlignment="1">
      <alignment horizontal="left" indent="1"/>
    </xf>
    <xf numFmtId="0" fontId="61" fillId="36" borderId="22" xfId="0" applyFont="1" applyFill="1" applyBorder="1" applyAlignment="1">
      <alignment horizontal="left" indent="1"/>
    </xf>
    <xf numFmtId="0" fontId="61" fillId="36" borderId="14" xfId="0" applyFont="1" applyFill="1" applyBorder="1" applyAlignment="1">
      <alignment horizontal="left" indent="1"/>
    </xf>
    <xf numFmtId="167" fontId="61" fillId="36" borderId="12" xfId="0" applyNumberFormat="1" applyFont="1" applyFill="1" applyBorder="1" applyAlignment="1">
      <alignment/>
    </xf>
    <xf numFmtId="4" fontId="61" fillId="36" borderId="0" xfId="0" applyNumberFormat="1" applyFont="1" applyFill="1" applyAlignment="1">
      <alignment/>
    </xf>
    <xf numFmtId="0" fontId="62" fillId="36" borderId="0" xfId="0" applyFont="1" applyFill="1" applyBorder="1" applyAlignment="1" applyProtection="1">
      <alignment/>
      <protection/>
    </xf>
    <xf numFmtId="14" fontId="62" fillId="36" borderId="0" xfId="0" applyNumberFormat="1" applyFont="1" applyFill="1" applyBorder="1" applyAlignment="1" applyProtection="1">
      <alignment/>
      <protection/>
    </xf>
    <xf numFmtId="167" fontId="61" fillId="36" borderId="0" xfId="0" applyNumberFormat="1" applyFont="1" applyFill="1" applyAlignment="1">
      <alignment/>
    </xf>
    <xf numFmtId="0" fontId="62" fillId="36" borderId="0" xfId="0" applyFont="1" applyFill="1" applyAlignment="1">
      <alignment/>
    </xf>
    <xf numFmtId="168" fontId="70" fillId="36" borderId="10" xfId="0" applyNumberFormat="1" applyFont="1" applyFill="1" applyBorder="1" applyAlignment="1">
      <alignment horizontal="right" vertical="center"/>
    </xf>
    <xf numFmtId="4" fontId="13" fillId="36" borderId="42" xfId="0" applyNumberFormat="1" applyFont="1" applyFill="1" applyBorder="1" applyAlignment="1" applyProtection="1">
      <alignment/>
      <protection locked="0"/>
    </xf>
    <xf numFmtId="4" fontId="13" fillId="36" borderId="11" xfId="0" applyNumberFormat="1" applyFont="1" applyFill="1" applyBorder="1" applyAlignment="1" applyProtection="1">
      <alignment/>
      <protection locked="0"/>
    </xf>
    <xf numFmtId="4" fontId="7" fillId="36" borderId="11" xfId="0" applyNumberFormat="1" applyFont="1" applyFill="1" applyBorder="1" applyAlignment="1" applyProtection="1">
      <alignment/>
      <protection locked="0"/>
    </xf>
    <xf numFmtId="4" fontId="8" fillId="0" borderId="11" xfId="0" applyNumberFormat="1" applyFont="1" applyBorder="1" applyAlignment="1" applyProtection="1">
      <alignment/>
      <protection locked="0"/>
    </xf>
    <xf numFmtId="0" fontId="60" fillId="0" borderId="0" xfId="0" applyNumberFormat="1" applyFont="1" applyAlignment="1">
      <alignment vertical="top" wrapText="1"/>
    </xf>
    <xf numFmtId="0" fontId="0" fillId="0" borderId="0" xfId="0" applyNumberFormat="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6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4" xfId="0" applyNumberFormat="1" applyBorder="1" applyAlignment="1">
      <alignment horizontal="center" vertical="top" wrapText="1"/>
    </xf>
    <xf numFmtId="0" fontId="0" fillId="0" borderId="50" xfId="0" applyNumberFormat="1" applyBorder="1" applyAlignment="1">
      <alignment horizontal="center" vertical="top" wrapText="1"/>
    </xf>
    <xf numFmtId="0" fontId="51" fillId="0" borderId="0" xfId="46" applyNumberFormat="1" applyAlignment="1" quotePrefix="1">
      <alignment horizontal="center" vertical="top" wrapText="1"/>
    </xf>
    <xf numFmtId="0" fontId="0" fillId="0" borderId="51" xfId="0" applyNumberFormat="1" applyBorder="1" applyAlignment="1">
      <alignment horizontal="center" vertical="top" wrapText="1"/>
    </xf>
    <xf numFmtId="0" fontId="0" fillId="0" borderId="47" xfId="0" applyNumberFormat="1" applyBorder="1" applyAlignment="1">
      <alignment horizontal="center" vertical="top" wrapText="1"/>
    </xf>
    <xf numFmtId="0" fontId="51" fillId="0" borderId="47" xfId="46" applyNumberFormat="1" applyBorder="1" applyAlignment="1" quotePrefix="1">
      <alignment horizontal="center" vertical="top" wrapText="1"/>
    </xf>
    <xf numFmtId="0" fontId="0" fillId="0" borderId="52"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3" xfId="0" applyNumberFormat="1" applyBorder="1" applyAlignment="1">
      <alignment horizontal="center"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4">
    <dxf>
      <fill>
        <patternFill>
          <bgColor theme="0" tint="-0.24993999302387238"/>
        </patternFill>
      </fill>
    </dxf>
    <dxf>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color auto="1"/>
      </font>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border/>
    </dxf>
    <dxf>
      <font>
        <color auto="1"/>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GRARIO\Desktop\contabilidad%202021%20EXTO\contabilidad%202021%20EXTO\CUENTA%20PUBLICA%202021\ANUAL%20contraloria\Formatos_Anexo_1_Criterios_LDF.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1">
        <row r="7">
          <cell r="C7" t="str">
            <v>COMITÉ MUNICIPAL DE AGUA POTABLE Y ALCANTARILLADO, Gobierno del Estado de Guanajuato (a)</v>
          </cell>
        </row>
        <row r="14">
          <cell r="C14" t="str">
            <v>Al 31 de diciembre de 2019 y al 30 de marzo de 2020 (b)</v>
          </cell>
        </row>
        <row r="20">
          <cell r="D20" t="str">
            <v>2020 (d)</v>
          </cell>
          <cell r="E20" t="str">
            <v>31 de diciembre de 2019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82"/>
  <sheetViews>
    <sheetView tabSelected="1" zoomScalePageLayoutView="0" workbookViewId="0" topLeftCell="A1">
      <selection activeCell="D17" sqref="D17"/>
    </sheetView>
  </sheetViews>
  <sheetFormatPr defaultColWidth="0" defaultRowHeight="15" zeroHeight="1"/>
  <cols>
    <col min="1" max="1" width="59.421875" style="169" customWidth="1"/>
    <col min="2" max="2" width="20.00390625" style="160" customWidth="1"/>
    <col min="3" max="3" width="20.00390625" style="0" customWidth="1"/>
    <col min="4" max="4" width="57.7109375" style="169" customWidth="1"/>
    <col min="5" max="5" width="20.00390625" style="160" customWidth="1"/>
    <col min="6" max="6" width="20.00390625" style="226" customWidth="1"/>
    <col min="7" max="16384" width="10.7109375" style="0" hidden="1" customWidth="1"/>
  </cols>
  <sheetData>
    <row r="1" spans="1:6" s="148" customFormat="1" ht="37.5" customHeight="1">
      <c r="A1" s="253" t="s">
        <v>651</v>
      </c>
      <c r="B1" s="253"/>
      <c r="C1" s="253"/>
      <c r="D1" s="253"/>
      <c r="E1" s="253"/>
      <c r="F1" s="253"/>
    </row>
    <row r="2" spans="1:6" ht="15">
      <c r="A2" s="254" t="s">
        <v>660</v>
      </c>
      <c r="B2" s="255"/>
      <c r="C2" s="255"/>
      <c r="D2" s="255"/>
      <c r="E2" s="255"/>
      <c r="F2" s="256"/>
    </row>
    <row r="3" spans="1:6" ht="15">
      <c r="A3" s="257" t="s">
        <v>652</v>
      </c>
      <c r="B3" s="258"/>
      <c r="C3" s="258"/>
      <c r="D3" s="258"/>
      <c r="E3" s="258"/>
      <c r="F3" s="259"/>
    </row>
    <row r="4" spans="1:6" ht="15">
      <c r="A4" s="257" t="s">
        <v>690</v>
      </c>
      <c r="B4" s="258"/>
      <c r="C4" s="258"/>
      <c r="D4" s="258"/>
      <c r="E4" s="258"/>
      <c r="F4" s="259"/>
    </row>
    <row r="5" spans="1:6" ht="15">
      <c r="A5" s="260" t="s">
        <v>0</v>
      </c>
      <c r="B5" s="261"/>
      <c r="C5" s="261"/>
      <c r="D5" s="261"/>
      <c r="E5" s="261"/>
      <c r="F5" s="262"/>
    </row>
    <row r="6" spans="1:6" ht="30">
      <c r="A6" s="149" t="s">
        <v>653</v>
      </c>
      <c r="B6" s="217">
        <f>2022</f>
        <v>2022</v>
      </c>
      <c r="C6" s="150" t="s">
        <v>680</v>
      </c>
      <c r="D6" s="151" t="s">
        <v>1</v>
      </c>
      <c r="E6" s="217">
        <f>2022</f>
        <v>2022</v>
      </c>
      <c r="F6" s="224" t="s">
        <v>680</v>
      </c>
    </row>
    <row r="7" spans="1:6" ht="15">
      <c r="A7" s="152" t="s">
        <v>2</v>
      </c>
      <c r="B7" s="153"/>
      <c r="C7" s="154"/>
      <c r="D7" s="155" t="s">
        <v>53</v>
      </c>
      <c r="E7" s="153"/>
      <c r="F7" s="225"/>
    </row>
    <row r="8" spans="1:6" ht="15">
      <c r="A8" s="152" t="s">
        <v>3</v>
      </c>
      <c r="B8" s="153"/>
      <c r="C8" s="154"/>
      <c r="D8" s="155" t="s">
        <v>54</v>
      </c>
      <c r="E8" s="153"/>
      <c r="F8" s="225"/>
    </row>
    <row r="9" spans="1:6" ht="15">
      <c r="A9" s="156" t="s">
        <v>4</v>
      </c>
      <c r="B9" s="223">
        <f>SUM(B10:B16)</f>
        <v>3296793.62</v>
      </c>
      <c r="C9" s="223">
        <f>SUM(C10:C16)</f>
        <v>1842746.6099999999</v>
      </c>
      <c r="D9" s="157" t="s">
        <v>55</v>
      </c>
      <c r="E9" s="223">
        <f>SUM(E10:E18)</f>
        <v>98768.69</v>
      </c>
      <c r="F9" s="223">
        <f>SUM(F10:F18)</f>
        <v>174543.97999999998</v>
      </c>
    </row>
    <row r="10" spans="1:6" ht="15">
      <c r="A10" s="158" t="s">
        <v>5</v>
      </c>
      <c r="B10" s="232">
        <v>14929.92</v>
      </c>
      <c r="C10" s="232">
        <v>6999.92</v>
      </c>
      <c r="D10" s="159" t="s">
        <v>56</v>
      </c>
      <c r="E10" s="232">
        <v>-0.09</v>
      </c>
      <c r="F10" s="232">
        <v>-0.1</v>
      </c>
    </row>
    <row r="11" spans="1:6" ht="15">
      <c r="A11" s="158" t="s">
        <v>6</v>
      </c>
      <c r="B11" s="233">
        <v>3281863.7</v>
      </c>
      <c r="C11" s="233">
        <v>1835746.69</v>
      </c>
      <c r="D11" s="159" t="s">
        <v>57</v>
      </c>
      <c r="E11" s="73">
        <v>0</v>
      </c>
      <c r="F11" s="73">
        <v>0</v>
      </c>
    </row>
    <row r="12" spans="1:6" ht="15">
      <c r="A12" s="158" t="s">
        <v>7</v>
      </c>
      <c r="B12" s="73">
        <v>0</v>
      </c>
      <c r="C12" s="73">
        <v>0</v>
      </c>
      <c r="D12" s="159" t="s">
        <v>58</v>
      </c>
      <c r="E12" s="73">
        <v>0</v>
      </c>
      <c r="F12" s="73">
        <v>0</v>
      </c>
    </row>
    <row r="13" spans="1:6" ht="15">
      <c r="A13" s="158" t="s">
        <v>8</v>
      </c>
      <c r="B13" s="73">
        <v>0</v>
      </c>
      <c r="C13" s="73">
        <v>0</v>
      </c>
      <c r="D13" s="159" t="s">
        <v>59</v>
      </c>
      <c r="E13" s="73">
        <v>0</v>
      </c>
      <c r="F13" s="73">
        <v>0</v>
      </c>
    </row>
    <row r="14" spans="1:6" ht="15">
      <c r="A14" s="158" t="s">
        <v>9</v>
      </c>
      <c r="B14" s="73">
        <v>0</v>
      </c>
      <c r="C14" s="73">
        <v>0</v>
      </c>
      <c r="D14" s="159" t="s">
        <v>60</v>
      </c>
      <c r="E14" s="73">
        <v>0</v>
      </c>
      <c r="F14" s="73">
        <v>0</v>
      </c>
    </row>
    <row r="15" spans="1:6" ht="15">
      <c r="A15" s="158" t="s">
        <v>10</v>
      </c>
      <c r="B15" s="73"/>
      <c r="C15" s="73">
        <v>0</v>
      </c>
      <c r="D15" s="159" t="s">
        <v>61</v>
      </c>
      <c r="E15" s="73">
        <v>0</v>
      </c>
      <c r="F15" s="73">
        <v>0</v>
      </c>
    </row>
    <row r="16" spans="1:6" ht="15">
      <c r="A16" s="158" t="s">
        <v>11</v>
      </c>
      <c r="B16" s="73"/>
      <c r="C16" s="73">
        <v>0</v>
      </c>
      <c r="D16" s="159" t="s">
        <v>62</v>
      </c>
      <c r="E16" s="232">
        <v>98768.79</v>
      </c>
      <c r="F16" s="232">
        <v>174544.09</v>
      </c>
    </row>
    <row r="17" spans="1:6" ht="15">
      <c r="A17" s="156" t="s">
        <v>12</v>
      </c>
      <c r="B17" s="223">
        <f>SUM(B18:B24)</f>
        <v>418787.1</v>
      </c>
      <c r="C17" s="223">
        <f>SUM(C18:C24)</f>
        <v>383749</v>
      </c>
      <c r="D17" s="159" t="s">
        <v>63</v>
      </c>
      <c r="E17" s="73">
        <v>0</v>
      </c>
      <c r="F17" s="73">
        <v>0</v>
      </c>
    </row>
    <row r="18" spans="1:6" ht="15">
      <c r="A18" s="158" t="s">
        <v>13</v>
      </c>
      <c r="B18" s="73">
        <v>0</v>
      </c>
      <c r="C18" s="73">
        <v>0</v>
      </c>
      <c r="D18" s="159" t="s">
        <v>64</v>
      </c>
      <c r="E18" s="232">
        <v>-0.01</v>
      </c>
      <c r="F18" s="232">
        <v>-0.01</v>
      </c>
    </row>
    <row r="19" spans="1:6" ht="15">
      <c r="A19" s="158" t="s">
        <v>14</v>
      </c>
      <c r="B19" s="73">
        <v>26600</v>
      </c>
      <c r="C19" s="73">
        <v>26600</v>
      </c>
      <c r="D19" s="157" t="s">
        <v>65</v>
      </c>
      <c r="E19" s="223">
        <f>SUM(E20:E22)</f>
        <v>0</v>
      </c>
      <c r="F19" s="223">
        <f>SUM(F20:F22)</f>
        <v>0</v>
      </c>
    </row>
    <row r="20" spans="1:6" ht="15">
      <c r="A20" s="158" t="s">
        <v>15</v>
      </c>
      <c r="B20" s="232">
        <v>26179.82</v>
      </c>
      <c r="C20" s="232">
        <v>11371.2</v>
      </c>
      <c r="D20" s="159" t="s">
        <v>66</v>
      </c>
      <c r="E20" s="73">
        <v>0</v>
      </c>
      <c r="F20" s="73">
        <v>0</v>
      </c>
    </row>
    <row r="21" spans="1:6" ht="15">
      <c r="A21" s="158" t="s">
        <v>16</v>
      </c>
      <c r="B21" s="232">
        <v>303232.41</v>
      </c>
      <c r="C21" s="232">
        <v>197582.3</v>
      </c>
      <c r="D21" s="159" t="s">
        <v>67</v>
      </c>
      <c r="E21" s="73">
        <v>0</v>
      </c>
      <c r="F21" s="73">
        <v>0</v>
      </c>
    </row>
    <row r="22" spans="1:6" ht="15">
      <c r="A22" s="158" t="s">
        <v>17</v>
      </c>
      <c r="B22" s="73">
        <v>0</v>
      </c>
      <c r="C22" s="73">
        <v>0</v>
      </c>
      <c r="D22" s="159" t="s">
        <v>68</v>
      </c>
      <c r="E22" s="73">
        <v>0</v>
      </c>
      <c r="F22" s="73">
        <v>0</v>
      </c>
    </row>
    <row r="23" spans="1:6" ht="15">
      <c r="A23" s="158" t="s">
        <v>18</v>
      </c>
      <c r="B23" s="73">
        <v>6271.12</v>
      </c>
      <c r="C23" s="73">
        <v>6271.12</v>
      </c>
      <c r="D23" s="157" t="s">
        <v>69</v>
      </c>
      <c r="E23" s="223">
        <f>SUM(E24:E25)</f>
        <v>0</v>
      </c>
      <c r="F23" s="223">
        <f>SUM(F24:F25)</f>
        <v>0</v>
      </c>
    </row>
    <row r="24" spans="1:6" ht="15">
      <c r="A24" s="158" t="s">
        <v>19</v>
      </c>
      <c r="B24" s="232">
        <v>56503.75</v>
      </c>
      <c r="C24" s="232">
        <v>141924.38</v>
      </c>
      <c r="D24" s="159" t="s">
        <v>70</v>
      </c>
      <c r="E24" s="73">
        <v>0</v>
      </c>
      <c r="F24" s="73">
        <v>0</v>
      </c>
    </row>
    <row r="25" spans="1:6" ht="15">
      <c r="A25" s="156" t="s">
        <v>20</v>
      </c>
      <c r="B25" s="223">
        <f>SUM(B26:B30)</f>
        <v>0</v>
      </c>
      <c r="C25" s="223">
        <f>SUM(C26:C30)</f>
        <v>0</v>
      </c>
      <c r="D25" s="159" t="s">
        <v>71</v>
      </c>
      <c r="E25" s="73">
        <v>0</v>
      </c>
      <c r="F25" s="73">
        <v>0</v>
      </c>
    </row>
    <row r="26" spans="1:6" ht="15">
      <c r="A26" s="158" t="s">
        <v>21</v>
      </c>
      <c r="B26" s="73">
        <v>0</v>
      </c>
      <c r="C26" s="73">
        <v>0</v>
      </c>
      <c r="D26" s="157" t="s">
        <v>72</v>
      </c>
      <c r="E26" s="223">
        <v>0</v>
      </c>
      <c r="F26" s="223">
        <v>0</v>
      </c>
    </row>
    <row r="27" spans="1:6" ht="15">
      <c r="A27" s="158" t="s">
        <v>22</v>
      </c>
      <c r="B27" s="73">
        <v>0</v>
      </c>
      <c r="C27" s="73">
        <v>0</v>
      </c>
      <c r="D27" s="157" t="s">
        <v>73</v>
      </c>
      <c r="E27" s="223">
        <f>SUM(E28:E30)</f>
        <v>0</v>
      </c>
      <c r="F27" s="223">
        <f>SUM(F28:F30)</f>
        <v>0</v>
      </c>
    </row>
    <row r="28" spans="1:6" ht="15">
      <c r="A28" s="158" t="s">
        <v>23</v>
      </c>
      <c r="B28" s="73">
        <v>0</v>
      </c>
      <c r="C28" s="73">
        <v>0</v>
      </c>
      <c r="D28" s="159" t="s">
        <v>74</v>
      </c>
      <c r="E28" s="73">
        <v>0</v>
      </c>
      <c r="F28" s="73">
        <v>0</v>
      </c>
    </row>
    <row r="29" spans="1:6" ht="15">
      <c r="A29" s="158" t="s">
        <v>24</v>
      </c>
      <c r="B29" s="73">
        <v>0</v>
      </c>
      <c r="C29" s="73">
        <v>0</v>
      </c>
      <c r="D29" s="159" t="s">
        <v>75</v>
      </c>
      <c r="E29" s="73">
        <v>0</v>
      </c>
      <c r="F29" s="73">
        <v>0</v>
      </c>
    </row>
    <row r="30" spans="1:6" ht="15">
      <c r="A30" s="158" t="s">
        <v>25</v>
      </c>
      <c r="B30" s="73">
        <v>0</v>
      </c>
      <c r="C30" s="73">
        <v>0</v>
      </c>
      <c r="D30" s="159" t="s">
        <v>76</v>
      </c>
      <c r="E30" s="73">
        <v>0</v>
      </c>
      <c r="F30" s="73">
        <v>0</v>
      </c>
    </row>
    <row r="31" spans="1:6" ht="15">
      <c r="A31" s="156" t="s">
        <v>26</v>
      </c>
      <c r="B31" s="223">
        <f>SUM(B32:B36)</f>
        <v>0</v>
      </c>
      <c r="C31" s="223">
        <f>SUM(C32:C36)</f>
        <v>0</v>
      </c>
      <c r="D31" s="157" t="s">
        <v>77</v>
      </c>
      <c r="E31" s="223">
        <f>SUM(E32:E37)</f>
        <v>0</v>
      </c>
      <c r="F31" s="223">
        <f>SUM(F32:F37)</f>
        <v>0</v>
      </c>
    </row>
    <row r="32" spans="1:6" ht="15">
      <c r="A32" s="158" t="s">
        <v>27</v>
      </c>
      <c r="B32" s="73">
        <v>0</v>
      </c>
      <c r="C32" s="73">
        <v>0</v>
      </c>
      <c r="D32" s="159" t="s">
        <v>78</v>
      </c>
      <c r="E32" s="73">
        <v>0</v>
      </c>
      <c r="F32" s="73">
        <v>0</v>
      </c>
    </row>
    <row r="33" spans="1:6" ht="15">
      <c r="A33" s="158" t="s">
        <v>28</v>
      </c>
      <c r="B33" s="73">
        <v>0</v>
      </c>
      <c r="C33" s="73">
        <v>0</v>
      </c>
      <c r="D33" s="159" t="s">
        <v>79</v>
      </c>
      <c r="E33" s="73">
        <v>0</v>
      </c>
      <c r="F33" s="73">
        <v>0</v>
      </c>
    </row>
    <row r="34" spans="1:6" ht="15">
      <c r="A34" s="158" t="s">
        <v>29</v>
      </c>
      <c r="B34" s="73">
        <v>0</v>
      </c>
      <c r="C34" s="73">
        <v>0</v>
      </c>
      <c r="D34" s="159" t="s">
        <v>80</v>
      </c>
      <c r="E34" s="73">
        <v>0</v>
      </c>
      <c r="F34" s="73">
        <v>0</v>
      </c>
    </row>
    <row r="35" spans="1:6" ht="15">
      <c r="A35" s="158" t="s">
        <v>30</v>
      </c>
      <c r="B35" s="73">
        <v>0</v>
      </c>
      <c r="C35" s="73">
        <v>0</v>
      </c>
      <c r="D35" s="159" t="s">
        <v>81</v>
      </c>
      <c r="E35" s="73">
        <v>0</v>
      </c>
      <c r="F35" s="73">
        <v>0</v>
      </c>
    </row>
    <row r="36" spans="1:6" ht="15">
      <c r="A36" s="158" t="s">
        <v>31</v>
      </c>
      <c r="B36" s="73">
        <v>0</v>
      </c>
      <c r="C36" s="73">
        <v>0</v>
      </c>
      <c r="D36" s="159" t="s">
        <v>82</v>
      </c>
      <c r="E36" s="73">
        <v>0</v>
      </c>
      <c r="F36" s="73">
        <v>0</v>
      </c>
    </row>
    <row r="37" spans="1:6" ht="15">
      <c r="A37" s="156" t="s">
        <v>32</v>
      </c>
      <c r="B37" s="223">
        <v>0</v>
      </c>
      <c r="C37" s="223">
        <v>0</v>
      </c>
      <c r="D37" s="159" t="s">
        <v>83</v>
      </c>
      <c r="E37" s="73">
        <v>0</v>
      </c>
      <c r="F37" s="73">
        <v>0</v>
      </c>
    </row>
    <row r="38" spans="1:6" ht="15">
      <c r="A38" s="156" t="s">
        <v>654</v>
      </c>
      <c r="B38" s="223">
        <f>SUM(B39:B40)</f>
        <v>0</v>
      </c>
      <c r="C38" s="223">
        <f>SUM(C39:C40)</f>
        <v>0</v>
      </c>
      <c r="D38" s="157" t="s">
        <v>84</v>
      </c>
      <c r="E38" s="223">
        <f>SUM(E39:E41)</f>
        <v>0</v>
      </c>
      <c r="F38" s="223">
        <f>SUM(F39:F41)</f>
        <v>0</v>
      </c>
    </row>
    <row r="39" spans="1:6" ht="15">
      <c r="A39" s="158" t="s">
        <v>33</v>
      </c>
      <c r="B39" s="73">
        <v>0</v>
      </c>
      <c r="C39" s="73">
        <v>0</v>
      </c>
      <c r="D39" s="159" t="s">
        <v>85</v>
      </c>
      <c r="E39" s="73">
        <v>0</v>
      </c>
      <c r="F39" s="73">
        <v>0</v>
      </c>
    </row>
    <row r="40" spans="1:6" ht="15">
      <c r="A40" s="158" t="s">
        <v>34</v>
      </c>
      <c r="B40" s="73">
        <v>0</v>
      </c>
      <c r="C40" s="73">
        <v>0</v>
      </c>
      <c r="D40" s="159" t="s">
        <v>86</v>
      </c>
      <c r="E40" s="73">
        <v>0</v>
      </c>
      <c r="F40" s="73">
        <v>0</v>
      </c>
    </row>
    <row r="41" spans="1:6" ht="15">
      <c r="A41" s="156" t="s">
        <v>35</v>
      </c>
      <c r="B41" s="223">
        <f>SUM(B42:B45)</f>
        <v>0</v>
      </c>
      <c r="C41" s="223">
        <f>SUM(C42:C45)</f>
        <v>0</v>
      </c>
      <c r="D41" s="159" t="s">
        <v>87</v>
      </c>
      <c r="E41" s="73">
        <v>0</v>
      </c>
      <c r="F41" s="73">
        <v>0</v>
      </c>
    </row>
    <row r="42" spans="1:6" ht="15">
      <c r="A42" s="158" t="s">
        <v>36</v>
      </c>
      <c r="B42" s="73">
        <v>0</v>
      </c>
      <c r="C42" s="73">
        <v>0</v>
      </c>
      <c r="D42" s="157" t="s">
        <v>88</v>
      </c>
      <c r="E42" s="223">
        <f>SUM(E43:E45)</f>
        <v>0</v>
      </c>
      <c r="F42" s="223">
        <f>SUM(F43:F45)</f>
        <v>0</v>
      </c>
    </row>
    <row r="43" spans="1:6" ht="15">
      <c r="A43" s="158" t="s">
        <v>37</v>
      </c>
      <c r="B43" s="73">
        <v>0</v>
      </c>
      <c r="C43" s="73">
        <v>0</v>
      </c>
      <c r="D43" s="159" t="s">
        <v>89</v>
      </c>
      <c r="E43" s="73">
        <v>0</v>
      </c>
      <c r="F43" s="73">
        <v>0</v>
      </c>
    </row>
    <row r="44" spans="1:6" ht="15">
      <c r="A44" s="158" t="s">
        <v>38</v>
      </c>
      <c r="B44" s="73">
        <v>0</v>
      </c>
      <c r="C44" s="73">
        <v>0</v>
      </c>
      <c r="D44" s="159" t="s">
        <v>90</v>
      </c>
      <c r="E44" s="73">
        <v>0</v>
      </c>
      <c r="F44" s="73">
        <v>0</v>
      </c>
    </row>
    <row r="45" spans="1:6" ht="15">
      <c r="A45" s="158" t="s">
        <v>39</v>
      </c>
      <c r="B45" s="73">
        <v>0</v>
      </c>
      <c r="C45" s="73">
        <v>0</v>
      </c>
      <c r="D45" s="159" t="s">
        <v>91</v>
      </c>
      <c r="E45" s="73">
        <v>0</v>
      </c>
      <c r="F45" s="73">
        <v>0</v>
      </c>
    </row>
    <row r="46" spans="1:6" ht="15">
      <c r="A46" s="154"/>
      <c r="B46" s="73"/>
      <c r="C46" s="73"/>
      <c r="D46" s="154"/>
      <c r="E46" s="73"/>
      <c r="F46" s="73"/>
    </row>
    <row r="47" spans="1:6" ht="15">
      <c r="A47" s="161" t="s">
        <v>40</v>
      </c>
      <c r="B47" s="223">
        <f>B9+B17+B25+B31+B38+B41+B37</f>
        <v>3715580.72</v>
      </c>
      <c r="C47" s="223">
        <f>C9+C17+C25+C31+C38+C41+C37</f>
        <v>2226495.61</v>
      </c>
      <c r="D47" s="155" t="s">
        <v>92</v>
      </c>
      <c r="E47" s="223">
        <f>E9+E19+E23+E27+E31+E38+E42</f>
        <v>98768.69</v>
      </c>
      <c r="F47" s="223">
        <f>F9+F19+F23+F27+F31+F38+F42</f>
        <v>174543.97999999998</v>
      </c>
    </row>
    <row r="48" spans="1:6" ht="15">
      <c r="A48" s="154"/>
      <c r="B48" s="73"/>
      <c r="C48" s="73"/>
      <c r="D48" s="154"/>
      <c r="E48" s="73"/>
      <c r="F48" s="73"/>
    </row>
    <row r="49" spans="1:6" ht="15">
      <c r="A49" s="152" t="s">
        <v>41</v>
      </c>
      <c r="B49" s="73"/>
      <c r="C49" s="73"/>
      <c r="D49" s="155" t="s">
        <v>93</v>
      </c>
      <c r="E49" s="73"/>
      <c r="F49" s="73"/>
    </row>
    <row r="50" spans="1:6" ht="15">
      <c r="A50" s="156" t="s">
        <v>42</v>
      </c>
      <c r="B50" s="73">
        <v>0</v>
      </c>
      <c r="C50" s="73">
        <v>0</v>
      </c>
      <c r="D50" s="157" t="s">
        <v>94</v>
      </c>
      <c r="E50" s="73">
        <v>0</v>
      </c>
      <c r="F50" s="73">
        <v>0</v>
      </c>
    </row>
    <row r="51" spans="1:6" ht="15">
      <c r="A51" s="156" t="s">
        <v>43</v>
      </c>
      <c r="B51" s="73">
        <v>0</v>
      </c>
      <c r="C51" s="73">
        <v>0</v>
      </c>
      <c r="D51" s="157" t="s">
        <v>95</v>
      </c>
      <c r="E51" s="73">
        <v>0</v>
      </c>
      <c r="F51" s="73">
        <v>0</v>
      </c>
    </row>
    <row r="52" spans="1:6" ht="15">
      <c r="A52" s="156" t="s">
        <v>44</v>
      </c>
      <c r="B52" s="232">
        <v>2274577.16</v>
      </c>
      <c r="C52" s="232">
        <v>2274577.16</v>
      </c>
      <c r="D52" s="157" t="s">
        <v>96</v>
      </c>
      <c r="E52" s="73">
        <v>0</v>
      </c>
      <c r="F52" s="73">
        <v>0</v>
      </c>
    </row>
    <row r="53" spans="1:6" ht="15">
      <c r="A53" s="156" t="s">
        <v>45</v>
      </c>
      <c r="B53" s="232">
        <v>2096457.02</v>
      </c>
      <c r="C53" s="232">
        <v>2096457.02</v>
      </c>
      <c r="D53" s="157" t="s">
        <v>97</v>
      </c>
      <c r="E53" s="73">
        <v>0</v>
      </c>
      <c r="F53" s="73">
        <v>0</v>
      </c>
    </row>
    <row r="54" spans="1:6" ht="15">
      <c r="A54" s="156" t="s">
        <v>46</v>
      </c>
      <c r="B54" s="232">
        <v>521551.72</v>
      </c>
      <c r="C54" s="232">
        <v>521551.72</v>
      </c>
      <c r="D54" s="157" t="s">
        <v>98</v>
      </c>
      <c r="E54" s="73">
        <v>0</v>
      </c>
      <c r="F54" s="73">
        <v>0</v>
      </c>
    </row>
    <row r="55" spans="1:6" ht="15">
      <c r="A55" s="156" t="s">
        <v>47</v>
      </c>
      <c r="B55" s="232">
        <v>0</v>
      </c>
      <c r="C55" s="232">
        <v>-304056.58</v>
      </c>
      <c r="D55" s="162" t="s">
        <v>99</v>
      </c>
      <c r="E55" s="73">
        <v>0</v>
      </c>
      <c r="F55" s="73">
        <v>0</v>
      </c>
    </row>
    <row r="56" spans="1:6" ht="15">
      <c r="A56" s="156" t="s">
        <v>48</v>
      </c>
      <c r="B56" s="73">
        <v>0</v>
      </c>
      <c r="C56" s="73">
        <v>0</v>
      </c>
      <c r="D56" s="154"/>
      <c r="E56" s="73"/>
      <c r="F56" s="73"/>
    </row>
    <row r="57" spans="1:6" ht="15">
      <c r="A57" s="156" t="s">
        <v>49</v>
      </c>
      <c r="B57" s="73">
        <v>0</v>
      </c>
      <c r="C57" s="73">
        <v>0</v>
      </c>
      <c r="D57" s="155" t="s">
        <v>100</v>
      </c>
      <c r="E57" s="223">
        <f>SUM(E50:E55)</f>
        <v>0</v>
      </c>
      <c r="F57" s="223">
        <f>SUM(F50:F55)</f>
        <v>0</v>
      </c>
    </row>
    <row r="58" spans="1:6" ht="15">
      <c r="A58" s="156" t="s">
        <v>50</v>
      </c>
      <c r="B58" s="73">
        <v>0</v>
      </c>
      <c r="C58" s="73">
        <v>0</v>
      </c>
      <c r="D58" s="154"/>
      <c r="E58" s="73"/>
      <c r="F58" s="73"/>
    </row>
    <row r="59" spans="1:6" ht="15">
      <c r="A59" s="154"/>
      <c r="B59" s="73"/>
      <c r="C59" s="73"/>
      <c r="D59" s="155" t="s">
        <v>101</v>
      </c>
      <c r="E59" s="223">
        <f>E47+E57</f>
        <v>98768.69</v>
      </c>
      <c r="F59" s="223">
        <f>F47+F57</f>
        <v>174543.97999999998</v>
      </c>
    </row>
    <row r="60" spans="1:6" ht="15">
      <c r="A60" s="161" t="s">
        <v>51</v>
      </c>
      <c r="B60" s="223">
        <f>SUM(B52+B53+B54-B55)</f>
        <v>4892585.899999999</v>
      </c>
      <c r="C60" s="223">
        <f>SUM(C52+C53+C54-C55)</f>
        <v>5196642.4799999995</v>
      </c>
      <c r="D60" s="154"/>
      <c r="E60" s="73"/>
      <c r="F60" s="73"/>
    </row>
    <row r="61" spans="1:6" ht="15">
      <c r="A61" s="154"/>
      <c r="B61" s="73"/>
      <c r="C61" s="73"/>
      <c r="D61" s="163" t="s">
        <v>102</v>
      </c>
      <c r="E61" s="73"/>
      <c r="F61" s="73"/>
    </row>
    <row r="62" spans="1:6" ht="15">
      <c r="A62" s="161" t="s">
        <v>52</v>
      </c>
      <c r="B62" s="223">
        <f>B47+B60</f>
        <v>8608166.62</v>
      </c>
      <c r="C62" s="223">
        <f>C47+C60</f>
        <v>7423138.09</v>
      </c>
      <c r="D62" s="154"/>
      <c r="E62" s="73"/>
      <c r="F62" s="73"/>
    </row>
    <row r="63" spans="1:6" ht="15">
      <c r="A63" s="154"/>
      <c r="B63" s="153"/>
      <c r="C63" s="154"/>
      <c r="D63" s="164" t="s">
        <v>103</v>
      </c>
      <c r="E63" s="223">
        <f>SUM(E64:E66)</f>
        <v>0</v>
      </c>
      <c r="F63" s="223">
        <f>SUM(F64:F66)</f>
        <v>0</v>
      </c>
    </row>
    <row r="64" spans="1:6" ht="15">
      <c r="A64" s="154"/>
      <c r="B64" s="192"/>
      <c r="C64" s="154"/>
      <c r="D64" s="157" t="s">
        <v>104</v>
      </c>
      <c r="E64" s="73">
        <v>0</v>
      </c>
      <c r="F64" s="73">
        <v>0</v>
      </c>
    </row>
    <row r="65" spans="1:6" ht="15">
      <c r="A65" s="154"/>
      <c r="B65" s="153"/>
      <c r="C65" s="154"/>
      <c r="D65" s="162" t="s">
        <v>105</v>
      </c>
      <c r="E65" s="73">
        <v>0</v>
      </c>
      <c r="F65" s="73">
        <v>0</v>
      </c>
    </row>
    <row r="66" spans="1:6" ht="15">
      <c r="A66" s="154"/>
      <c r="B66" s="153"/>
      <c r="C66" s="154"/>
      <c r="D66" s="157" t="s">
        <v>106</v>
      </c>
      <c r="E66" s="73">
        <v>0</v>
      </c>
      <c r="F66" s="73">
        <v>0</v>
      </c>
    </row>
    <row r="67" spans="1:6" ht="15">
      <c r="A67" s="154"/>
      <c r="B67" s="153"/>
      <c r="C67" s="154"/>
      <c r="D67" s="154"/>
      <c r="E67" s="73"/>
      <c r="F67" s="73"/>
    </row>
    <row r="68" spans="1:6" ht="15">
      <c r="A68" s="154"/>
      <c r="B68" s="153"/>
      <c r="C68" s="154"/>
      <c r="D68" s="164" t="s">
        <v>107</v>
      </c>
      <c r="E68" s="223">
        <f>SUM(E69:E73)</f>
        <v>8509397.93</v>
      </c>
      <c r="F68" s="223">
        <f>SUM(F69:F73)</f>
        <v>7248594.110000001</v>
      </c>
    </row>
    <row r="69" spans="1:6" ht="15">
      <c r="A69" s="165"/>
      <c r="B69" s="153"/>
      <c r="C69" s="154"/>
      <c r="D69" s="157" t="s">
        <v>108</v>
      </c>
      <c r="E69" s="234">
        <v>1564860.4</v>
      </c>
      <c r="F69" s="234">
        <v>807170.62</v>
      </c>
    </row>
    <row r="70" spans="1:6" ht="15">
      <c r="A70" s="165"/>
      <c r="B70" s="153"/>
      <c r="C70" s="154"/>
      <c r="D70" s="157" t="s">
        <v>109</v>
      </c>
      <c r="E70" s="73">
        <v>7260265.69</v>
      </c>
      <c r="F70" s="73">
        <v>6453095.07</v>
      </c>
    </row>
    <row r="71" spans="1:6" ht="15">
      <c r="A71" s="165"/>
      <c r="B71" s="153"/>
      <c r="C71" s="154"/>
      <c r="D71" s="157" t="s">
        <v>110</v>
      </c>
      <c r="E71" s="232">
        <v>1065990.1</v>
      </c>
      <c r="F71" s="232">
        <v>1370046.68</v>
      </c>
    </row>
    <row r="72" spans="1:6" ht="15">
      <c r="A72" s="165"/>
      <c r="B72" s="153"/>
      <c r="C72" s="154"/>
      <c r="D72" s="157" t="s">
        <v>111</v>
      </c>
      <c r="E72" s="73">
        <v>0</v>
      </c>
      <c r="F72" s="73">
        <v>0</v>
      </c>
    </row>
    <row r="73" spans="1:6" ht="15">
      <c r="A73" s="165"/>
      <c r="B73" s="153"/>
      <c r="C73" s="154"/>
      <c r="D73" s="157" t="s">
        <v>112</v>
      </c>
      <c r="E73" s="232">
        <v>-1381718.26</v>
      </c>
      <c r="F73" s="232">
        <v>-1381718.26</v>
      </c>
    </row>
    <row r="74" spans="1:6" ht="15">
      <c r="A74" s="165"/>
      <c r="B74" s="153"/>
      <c r="C74" s="154"/>
      <c r="D74" s="154"/>
      <c r="E74" s="73"/>
      <c r="F74" s="73"/>
    </row>
    <row r="75" spans="1:6" ht="15">
      <c r="A75" s="165"/>
      <c r="B75" s="153"/>
      <c r="C75" s="154"/>
      <c r="D75" s="164" t="s">
        <v>113</v>
      </c>
      <c r="E75" s="223">
        <f>E76+E77</f>
        <v>0</v>
      </c>
      <c r="F75" s="223">
        <f>F76+F77</f>
        <v>0</v>
      </c>
    </row>
    <row r="76" spans="1:6" ht="15">
      <c r="A76" s="165"/>
      <c r="B76" s="153"/>
      <c r="C76" s="154"/>
      <c r="D76" s="157" t="s">
        <v>114</v>
      </c>
      <c r="E76" s="73">
        <v>0</v>
      </c>
      <c r="F76" s="73">
        <v>0</v>
      </c>
    </row>
    <row r="77" spans="1:6" ht="15">
      <c r="A77" s="165"/>
      <c r="B77" s="153"/>
      <c r="C77" s="154"/>
      <c r="D77" s="157" t="s">
        <v>115</v>
      </c>
      <c r="E77" s="73">
        <v>0</v>
      </c>
      <c r="F77" s="73">
        <v>0</v>
      </c>
    </row>
    <row r="78" spans="1:6" ht="15">
      <c r="A78" s="165"/>
      <c r="B78" s="153"/>
      <c r="C78" s="154"/>
      <c r="D78" s="154"/>
      <c r="E78" s="73"/>
      <c r="F78" s="73"/>
    </row>
    <row r="79" spans="1:6" ht="15">
      <c r="A79" s="165"/>
      <c r="B79" s="153"/>
      <c r="C79" s="154"/>
      <c r="D79" s="155" t="s">
        <v>116</v>
      </c>
      <c r="E79" s="223">
        <f>E63+E68+E75</f>
        <v>8509397.93</v>
      </c>
      <c r="F79" s="223">
        <f>F63+F68+F75</f>
        <v>7248594.110000001</v>
      </c>
    </row>
    <row r="80" spans="1:6" ht="15">
      <c r="A80" s="165"/>
      <c r="B80" s="153"/>
      <c r="C80" s="193"/>
      <c r="D80" s="154"/>
      <c r="E80" s="73"/>
      <c r="F80" s="73"/>
    </row>
    <row r="81" spans="1:6" ht="15">
      <c r="A81" s="165"/>
      <c r="B81" s="153"/>
      <c r="C81" s="193"/>
      <c r="D81" s="155" t="s">
        <v>117</v>
      </c>
      <c r="E81" s="223">
        <f>E59+E79</f>
        <v>8608166.62</v>
      </c>
      <c r="F81" s="223">
        <f>F59+F79</f>
        <v>7423138.090000002</v>
      </c>
    </row>
    <row r="82" spans="1:6" ht="15">
      <c r="A82" s="166"/>
      <c r="B82" s="167"/>
      <c r="C82" s="168"/>
      <c r="D82" s="168"/>
      <c r="E82" s="167">
        <f>E81-B62</f>
        <v>0</v>
      </c>
      <c r="F82" s="167">
        <f>F81-C62</f>
        <v>0</v>
      </c>
    </row>
  </sheetData>
  <sheetProtection/>
  <mergeCells count="5">
    <mergeCell ref="A1:F1"/>
    <mergeCell ref="A2:F2"/>
    <mergeCell ref="A3:F3"/>
    <mergeCell ref="A4:F4"/>
    <mergeCell ref="A5:F5"/>
  </mergeCells>
  <dataValidations count="3">
    <dataValidation allowBlank="1" showInputMessage="1" showErrorMessage="1" prompt="20XN (d)" sqref="B6 E6"/>
    <dataValidation allowBlank="1" showInputMessage="1" showErrorMessage="1" prompt="31 de diciembre de 20XN-1 (e)" sqref="C6 F6"/>
    <dataValidation type="decimal" allowBlank="1" showInputMessage="1" showErrorMessage="1" sqref="E11:F15 E50:F70 E17:F17 B25:C51 E19:F45 B12:C19 B56:C62 B22:C22 E72:F72 E74:F81 E9:F9 B9:C9 E47:F47">
      <formula1>-17976931348623100000000000000000000000000000000000000000000000000000000000000000000000000000000000000</formula1>
      <formula2>1.79769313486231E+100</formula2>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G51"/>
  <sheetViews>
    <sheetView zoomScalePageLayoutView="0" workbookViewId="0" topLeftCell="B1">
      <selection activeCell="E16" sqref="E16"/>
    </sheetView>
  </sheetViews>
  <sheetFormatPr defaultColWidth="11.421875" defaultRowHeight="15"/>
  <cols>
    <col min="1" max="1" width="4.7109375" style="0" customWidth="1"/>
    <col min="2" max="2" width="68.421875" style="0" customWidth="1"/>
    <col min="3" max="7" width="15.421875" style="60" customWidth="1"/>
  </cols>
  <sheetData>
    <row r="1" ht="15.75" thickBot="1"/>
    <row r="2" spans="2:7" ht="15">
      <c r="B2" s="320" t="s">
        <v>655</v>
      </c>
      <c r="C2" s="334"/>
      <c r="D2" s="334"/>
      <c r="E2" s="334"/>
      <c r="F2" s="334"/>
      <c r="G2" s="334"/>
    </row>
    <row r="3" spans="2:7" ht="15">
      <c r="B3" s="321" t="s">
        <v>441</v>
      </c>
      <c r="C3" s="335"/>
      <c r="D3" s="335"/>
      <c r="E3" s="335"/>
      <c r="F3" s="335"/>
      <c r="G3" s="335"/>
    </row>
    <row r="4" spans="2:7" ht="15">
      <c r="B4" s="321" t="s">
        <v>687</v>
      </c>
      <c r="C4" s="335"/>
      <c r="D4" s="335"/>
      <c r="E4" s="335"/>
      <c r="F4" s="335"/>
      <c r="G4" s="335"/>
    </row>
    <row r="5" spans="2:7" ht="15.75" thickBot="1">
      <c r="B5" s="322" t="s">
        <v>442</v>
      </c>
      <c r="C5" s="336"/>
      <c r="D5" s="336"/>
      <c r="E5" s="336"/>
      <c r="F5" s="336"/>
      <c r="G5" s="336"/>
    </row>
    <row r="6" spans="2:7" ht="15">
      <c r="B6" s="330" t="s">
        <v>443</v>
      </c>
      <c r="C6" s="61">
        <v>2021</v>
      </c>
      <c r="D6" s="61">
        <v>2022</v>
      </c>
      <c r="E6" s="61">
        <v>2023</v>
      </c>
      <c r="F6" s="61">
        <v>2024</v>
      </c>
      <c r="G6" s="337">
        <v>2025</v>
      </c>
    </row>
    <row r="7" spans="2:7" ht="30.75" thickBot="1">
      <c r="B7" s="331"/>
      <c r="C7" s="62" t="s">
        <v>444</v>
      </c>
      <c r="D7" s="137"/>
      <c r="E7" s="137"/>
      <c r="F7" s="137"/>
      <c r="G7" s="338"/>
    </row>
    <row r="8" spans="2:7" ht="15">
      <c r="B8" s="29"/>
      <c r="C8" s="63"/>
      <c r="D8" s="63"/>
      <c r="E8" s="63"/>
      <c r="F8" s="63"/>
      <c r="G8" s="63"/>
    </row>
    <row r="9" spans="2:7" s="1" customFormat="1" ht="15">
      <c r="B9" s="3" t="s">
        <v>445</v>
      </c>
      <c r="C9" s="64">
        <f>SUM(C10:C21)</f>
        <v>14519382.49</v>
      </c>
      <c r="D9" s="64">
        <f>SUM(D10:D21)</f>
        <v>15092898.1</v>
      </c>
      <c r="E9" s="64">
        <f>SUM(E10:E21)</f>
        <v>17054974.852999996</v>
      </c>
      <c r="F9" s="64">
        <f>SUM(F10:F21)</f>
        <v>19272121.583889995</v>
      </c>
      <c r="G9" s="64">
        <f>SUM(G10:G21)</f>
        <v>21777497.389795695</v>
      </c>
    </row>
    <row r="10" spans="2:7" ht="15">
      <c r="B10" s="7" t="s">
        <v>446</v>
      </c>
      <c r="C10" s="65"/>
      <c r="D10" s="65"/>
      <c r="E10" s="65"/>
      <c r="F10" s="65"/>
      <c r="G10" s="65"/>
    </row>
    <row r="11" spans="2:7" ht="15">
      <c r="B11" s="7" t="s">
        <v>447</v>
      </c>
      <c r="C11" s="65"/>
      <c r="D11" s="65"/>
      <c r="E11" s="65"/>
      <c r="F11" s="65"/>
      <c r="G11" s="65"/>
    </row>
    <row r="12" spans="2:7" ht="15">
      <c r="B12" s="7" t="s">
        <v>448</v>
      </c>
      <c r="C12" s="65"/>
      <c r="D12" s="65"/>
      <c r="E12" s="65"/>
      <c r="F12" s="65"/>
      <c r="G12" s="65"/>
    </row>
    <row r="13" spans="2:7" ht="15">
      <c r="B13" s="7" t="s">
        <v>449</v>
      </c>
      <c r="C13" s="170">
        <v>14239382.49</v>
      </c>
      <c r="D13" s="65">
        <v>14817898.1</v>
      </c>
      <c r="E13" s="65">
        <f>D13*1.13</f>
        <v>16744224.852999998</v>
      </c>
      <c r="F13" s="65">
        <f>E13*1.13</f>
        <v>18920974.083889995</v>
      </c>
      <c r="G13" s="65">
        <f>F13*1.13</f>
        <v>21380700.714795694</v>
      </c>
    </row>
    <row r="14" spans="2:7" ht="15">
      <c r="B14" s="7" t="s">
        <v>450</v>
      </c>
      <c r="C14" s="170"/>
      <c r="D14" s="65">
        <f aca="true" t="shared" si="0" ref="D14:G33">C14*1.135</f>
        <v>0</v>
      </c>
      <c r="E14" s="65">
        <f t="shared" si="0"/>
        <v>0</v>
      </c>
      <c r="F14" s="65">
        <f t="shared" si="0"/>
        <v>0</v>
      </c>
      <c r="G14" s="65">
        <f t="shared" si="0"/>
        <v>0</v>
      </c>
    </row>
    <row r="15" spans="2:7" ht="15">
      <c r="B15" s="7" t="s">
        <v>451</v>
      </c>
      <c r="C15" s="170">
        <v>280000</v>
      </c>
      <c r="D15" s="65">
        <v>275000</v>
      </c>
      <c r="E15" s="65">
        <f>D15*1.13</f>
        <v>310749.99999999994</v>
      </c>
      <c r="F15" s="65">
        <f>E15*1.13</f>
        <v>351147.4999999999</v>
      </c>
      <c r="G15" s="65">
        <f>F15*1.13</f>
        <v>396796.6749999998</v>
      </c>
    </row>
    <row r="16" spans="2:7" ht="15">
      <c r="B16" s="7" t="s">
        <v>452</v>
      </c>
      <c r="C16" s="170"/>
      <c r="D16" s="65">
        <f t="shared" si="0"/>
        <v>0</v>
      </c>
      <c r="E16" s="65">
        <f t="shared" si="0"/>
        <v>0</v>
      </c>
      <c r="F16" s="65">
        <f t="shared" si="0"/>
        <v>0</v>
      </c>
      <c r="G16" s="65">
        <f t="shared" si="0"/>
        <v>0</v>
      </c>
    </row>
    <row r="17" spans="2:7" ht="15">
      <c r="B17" s="7" t="s">
        <v>453</v>
      </c>
      <c r="C17" s="170"/>
      <c r="D17" s="65">
        <f t="shared" si="0"/>
        <v>0</v>
      </c>
      <c r="E17" s="65">
        <f t="shared" si="0"/>
        <v>0</v>
      </c>
      <c r="F17" s="65">
        <f t="shared" si="0"/>
        <v>0</v>
      </c>
      <c r="G17" s="65">
        <f t="shared" si="0"/>
        <v>0</v>
      </c>
    </row>
    <row r="18" spans="2:7" ht="15">
      <c r="B18" s="7" t="s">
        <v>454</v>
      </c>
      <c r="C18" s="170"/>
      <c r="D18" s="65">
        <f t="shared" si="0"/>
        <v>0</v>
      </c>
      <c r="E18" s="65">
        <f t="shared" si="0"/>
        <v>0</v>
      </c>
      <c r="F18" s="65">
        <f t="shared" si="0"/>
        <v>0</v>
      </c>
      <c r="G18" s="65">
        <f t="shared" si="0"/>
        <v>0</v>
      </c>
    </row>
    <row r="19" spans="2:7" ht="15">
      <c r="B19" s="7" t="s">
        <v>455</v>
      </c>
      <c r="C19" s="170"/>
      <c r="D19" s="65">
        <f t="shared" si="0"/>
        <v>0</v>
      </c>
      <c r="E19" s="65">
        <f t="shared" si="0"/>
        <v>0</v>
      </c>
      <c r="F19" s="65">
        <f t="shared" si="0"/>
        <v>0</v>
      </c>
      <c r="G19" s="65">
        <f t="shared" si="0"/>
        <v>0</v>
      </c>
    </row>
    <row r="20" spans="2:7" ht="15">
      <c r="B20" s="7" t="s">
        <v>456</v>
      </c>
      <c r="C20" s="170"/>
      <c r="D20" s="65">
        <f t="shared" si="0"/>
        <v>0</v>
      </c>
      <c r="E20" s="65">
        <f t="shared" si="0"/>
        <v>0</v>
      </c>
      <c r="F20" s="65">
        <f t="shared" si="0"/>
        <v>0</v>
      </c>
      <c r="G20" s="65">
        <f t="shared" si="0"/>
        <v>0</v>
      </c>
    </row>
    <row r="21" spans="2:7" ht="15">
      <c r="B21" s="7" t="s">
        <v>457</v>
      </c>
      <c r="C21" s="170"/>
      <c r="D21" s="65">
        <f t="shared" si="0"/>
        <v>0</v>
      </c>
      <c r="E21" s="65">
        <f t="shared" si="0"/>
        <v>0</v>
      </c>
      <c r="F21" s="65">
        <f t="shared" si="0"/>
        <v>0</v>
      </c>
      <c r="G21" s="65">
        <f t="shared" si="0"/>
        <v>0</v>
      </c>
    </row>
    <row r="22" spans="2:7" ht="15">
      <c r="B22" s="6"/>
      <c r="C22" s="170"/>
      <c r="D22" s="65">
        <f t="shared" si="0"/>
        <v>0</v>
      </c>
      <c r="E22" s="65">
        <f t="shared" si="0"/>
        <v>0</v>
      </c>
      <c r="F22" s="65">
        <f t="shared" si="0"/>
        <v>0</v>
      </c>
      <c r="G22" s="65">
        <f t="shared" si="0"/>
        <v>0</v>
      </c>
    </row>
    <row r="23" spans="2:7" s="1" customFormat="1" ht="15">
      <c r="B23" s="3" t="s">
        <v>458</v>
      </c>
      <c r="C23" s="170"/>
      <c r="D23" s="65">
        <f t="shared" si="0"/>
        <v>0</v>
      </c>
      <c r="E23" s="65">
        <f t="shared" si="0"/>
        <v>0</v>
      </c>
      <c r="F23" s="65">
        <f t="shared" si="0"/>
        <v>0</v>
      </c>
      <c r="G23" s="65">
        <f t="shared" si="0"/>
        <v>0</v>
      </c>
    </row>
    <row r="24" spans="2:7" ht="15">
      <c r="B24" s="7" t="s">
        <v>459</v>
      </c>
      <c r="C24" s="65"/>
      <c r="D24" s="65">
        <f t="shared" si="0"/>
        <v>0</v>
      </c>
      <c r="E24" s="65">
        <f t="shared" si="0"/>
        <v>0</v>
      </c>
      <c r="F24" s="65">
        <f t="shared" si="0"/>
        <v>0</v>
      </c>
      <c r="G24" s="65">
        <f t="shared" si="0"/>
        <v>0</v>
      </c>
    </row>
    <row r="25" spans="2:7" ht="15">
      <c r="B25" s="7" t="s">
        <v>460</v>
      </c>
      <c r="C25" s="65"/>
      <c r="D25" s="65">
        <f t="shared" si="0"/>
        <v>0</v>
      </c>
      <c r="E25" s="65">
        <f t="shared" si="0"/>
        <v>0</v>
      </c>
      <c r="F25" s="65">
        <f t="shared" si="0"/>
        <v>0</v>
      </c>
      <c r="G25" s="65">
        <f t="shared" si="0"/>
        <v>0</v>
      </c>
    </row>
    <row r="26" spans="2:7" ht="15">
      <c r="B26" s="7" t="s">
        <v>461</v>
      </c>
      <c r="C26" s="65"/>
      <c r="D26" s="65">
        <f t="shared" si="0"/>
        <v>0</v>
      </c>
      <c r="E26" s="65">
        <f t="shared" si="0"/>
        <v>0</v>
      </c>
      <c r="F26" s="65">
        <f t="shared" si="0"/>
        <v>0</v>
      </c>
      <c r="G26" s="65">
        <f t="shared" si="0"/>
        <v>0</v>
      </c>
    </row>
    <row r="27" spans="2:7" ht="15">
      <c r="B27" s="7" t="s">
        <v>462</v>
      </c>
      <c r="C27" s="65"/>
      <c r="D27" s="65">
        <f t="shared" si="0"/>
        <v>0</v>
      </c>
      <c r="E27" s="65">
        <f t="shared" si="0"/>
        <v>0</v>
      </c>
      <c r="F27" s="65">
        <f t="shared" si="0"/>
        <v>0</v>
      </c>
      <c r="G27" s="65">
        <f t="shared" si="0"/>
        <v>0</v>
      </c>
    </row>
    <row r="28" spans="2:7" ht="15">
      <c r="B28" s="7" t="s">
        <v>463</v>
      </c>
      <c r="C28" s="65"/>
      <c r="D28" s="65">
        <f t="shared" si="0"/>
        <v>0</v>
      </c>
      <c r="E28" s="65">
        <f t="shared" si="0"/>
        <v>0</v>
      </c>
      <c r="F28" s="65">
        <f t="shared" si="0"/>
        <v>0</v>
      </c>
      <c r="G28" s="65">
        <f t="shared" si="0"/>
        <v>0</v>
      </c>
    </row>
    <row r="29" spans="2:7" ht="15">
      <c r="B29" s="6"/>
      <c r="C29" s="65"/>
      <c r="D29" s="65">
        <f t="shared" si="0"/>
        <v>0</v>
      </c>
      <c r="E29" s="65">
        <f t="shared" si="0"/>
        <v>0</v>
      </c>
      <c r="F29" s="65">
        <f t="shared" si="0"/>
        <v>0</v>
      </c>
      <c r="G29" s="65">
        <f t="shared" si="0"/>
        <v>0</v>
      </c>
    </row>
    <row r="30" spans="2:7" s="1" customFormat="1" ht="15">
      <c r="B30" s="3" t="s">
        <v>464</v>
      </c>
      <c r="C30" s="64">
        <v>0</v>
      </c>
      <c r="D30" s="124">
        <f t="shared" si="0"/>
        <v>0</v>
      </c>
      <c r="E30" s="124">
        <f t="shared" si="0"/>
        <v>0</v>
      </c>
      <c r="F30" s="124">
        <f t="shared" si="0"/>
        <v>0</v>
      </c>
      <c r="G30" s="124">
        <f t="shared" si="0"/>
        <v>0</v>
      </c>
    </row>
    <row r="31" spans="2:7" ht="15">
      <c r="B31" s="7" t="s">
        <v>465</v>
      </c>
      <c r="C31" s="65"/>
      <c r="D31" s="65">
        <f t="shared" si="0"/>
        <v>0</v>
      </c>
      <c r="E31" s="65">
        <f t="shared" si="0"/>
        <v>0</v>
      </c>
      <c r="F31" s="65">
        <f t="shared" si="0"/>
        <v>0</v>
      </c>
      <c r="G31" s="65">
        <f t="shared" si="0"/>
        <v>0</v>
      </c>
    </row>
    <row r="32" spans="2:7" ht="15">
      <c r="B32" s="6"/>
      <c r="C32" s="65"/>
      <c r="D32" s="65">
        <f t="shared" si="0"/>
        <v>0</v>
      </c>
      <c r="E32" s="65">
        <f t="shared" si="0"/>
        <v>0</v>
      </c>
      <c r="F32" s="65">
        <f t="shared" si="0"/>
        <v>0</v>
      </c>
      <c r="G32" s="65">
        <f t="shared" si="0"/>
        <v>0</v>
      </c>
    </row>
    <row r="33" spans="2:7" s="1" customFormat="1" ht="15">
      <c r="B33" s="3" t="s">
        <v>466</v>
      </c>
      <c r="C33" s="64">
        <f>C9+C23+C30</f>
        <v>14519382.49</v>
      </c>
      <c r="D33" s="124">
        <f t="shared" si="0"/>
        <v>16479499.12615</v>
      </c>
      <c r="E33" s="124">
        <f t="shared" si="0"/>
        <v>18704231.50818025</v>
      </c>
      <c r="F33" s="124">
        <f t="shared" si="0"/>
        <v>21229302.761784583</v>
      </c>
      <c r="G33" s="124">
        <f t="shared" si="0"/>
        <v>24095258.634625502</v>
      </c>
    </row>
    <row r="34" spans="2:7" ht="15">
      <c r="B34" s="6"/>
      <c r="C34" s="65"/>
      <c r="D34" s="65"/>
      <c r="E34" s="65"/>
      <c r="F34" s="65"/>
      <c r="G34" s="65"/>
    </row>
    <row r="35" spans="2:7" s="1" customFormat="1" ht="15">
      <c r="B35" s="3" t="s">
        <v>297</v>
      </c>
      <c r="C35" s="64"/>
      <c r="D35" s="64"/>
      <c r="E35" s="64"/>
      <c r="F35" s="64"/>
      <c r="G35" s="64"/>
    </row>
    <row r="36" spans="2:7" ht="30">
      <c r="B36" s="66" t="s">
        <v>467</v>
      </c>
      <c r="C36" s="65"/>
      <c r="D36" s="65"/>
      <c r="E36" s="65"/>
      <c r="F36" s="65"/>
      <c r="G36" s="65"/>
    </row>
    <row r="37" spans="2:7" ht="30">
      <c r="B37" s="66" t="s">
        <v>468</v>
      </c>
      <c r="C37" s="65"/>
      <c r="D37" s="65"/>
      <c r="E37" s="65"/>
      <c r="F37" s="65"/>
      <c r="G37" s="65"/>
    </row>
    <row r="38" spans="2:7" ht="15">
      <c r="B38" s="4" t="s">
        <v>469</v>
      </c>
      <c r="C38" s="65">
        <f>C30+C9</f>
        <v>14519382.49</v>
      </c>
      <c r="D38" s="65">
        <f>D30+D9</f>
        <v>15092898.1</v>
      </c>
      <c r="E38" s="65">
        <f>E30+E9</f>
        <v>17054974.852999996</v>
      </c>
      <c r="F38" s="65">
        <f>F30+F9</f>
        <v>19272121.583889995</v>
      </c>
      <c r="G38" s="65">
        <f>G30+G9</f>
        <v>21777497.389795695</v>
      </c>
    </row>
    <row r="39" spans="2:7" ht="15.75" thickBot="1">
      <c r="B39" s="9"/>
      <c r="C39" s="67"/>
      <c r="D39" s="67"/>
      <c r="E39" s="67"/>
      <c r="F39" s="67"/>
      <c r="G39" s="67"/>
    </row>
    <row r="41" ht="15">
      <c r="G41" s="14"/>
    </row>
    <row r="43" spans="2:7" ht="15">
      <c r="B43" s="143" t="s">
        <v>647</v>
      </c>
      <c r="C43"/>
      <c r="D43"/>
      <c r="E43"/>
      <c r="F43"/>
      <c r="G43"/>
    </row>
    <row r="44" spans="2:7" ht="15">
      <c r="B44" s="144"/>
      <c r="C44" s="144" t="s">
        <v>679</v>
      </c>
      <c r="D44" s="144"/>
      <c r="E44" s="144"/>
      <c r="F44" s="144" t="s">
        <v>670</v>
      </c>
      <c r="G44" s="144"/>
    </row>
    <row r="45" spans="2:7" ht="15">
      <c r="B45" s="143"/>
      <c r="C45" s="143"/>
      <c r="D45" s="143"/>
      <c r="E45" s="143"/>
      <c r="F45" s="143"/>
      <c r="G45" s="143"/>
    </row>
    <row r="46" spans="2:7" ht="15">
      <c r="B46" s="143"/>
      <c r="C46" s="143"/>
      <c r="D46" s="143"/>
      <c r="E46" s="143"/>
      <c r="F46" s="143"/>
      <c r="G46" s="143"/>
    </row>
    <row r="47" spans="2:7" ht="15">
      <c r="B47" s="143" t="s">
        <v>649</v>
      </c>
      <c r="C47" s="143" t="s">
        <v>650</v>
      </c>
      <c r="D47" s="143"/>
      <c r="E47" s="144"/>
      <c r="F47" s="143" t="s">
        <v>649</v>
      </c>
      <c r="G47" s="144"/>
    </row>
    <row r="48" spans="2:7" ht="15">
      <c r="B48" s="144" t="s">
        <v>673</v>
      </c>
      <c r="C48" s="144" t="s">
        <v>675</v>
      </c>
      <c r="D48" s="144"/>
      <c r="E48" s="144"/>
      <c r="F48" s="144" t="s">
        <v>671</v>
      </c>
      <c r="G48" s="144"/>
    </row>
    <row r="49" spans="2:7" ht="15">
      <c r="B49" s="144" t="s">
        <v>674</v>
      </c>
      <c r="C49" s="144" t="s">
        <v>678</v>
      </c>
      <c r="D49" s="144"/>
      <c r="E49" s="144"/>
      <c r="F49" s="144" t="s">
        <v>672</v>
      </c>
      <c r="G49" s="144"/>
    </row>
    <row r="50" spans="2:7" ht="15">
      <c r="B50" s="144"/>
      <c r="C50" s="143"/>
      <c r="D50" s="143"/>
      <c r="E50" s="143"/>
      <c r="F50" s="144"/>
      <c r="G50" s="144"/>
    </row>
    <row r="51" spans="3:7" ht="15">
      <c r="C51"/>
      <c r="D51" s="30"/>
      <c r="E51" s="30"/>
      <c r="F51" s="30"/>
      <c r="G51"/>
    </row>
  </sheetData>
  <sheetProtection/>
  <mergeCells count="6">
    <mergeCell ref="B2:G2"/>
    <mergeCell ref="B3:G3"/>
    <mergeCell ref="B4:G4"/>
    <mergeCell ref="B5:G5"/>
    <mergeCell ref="B6:B7"/>
    <mergeCell ref="G6:G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G44"/>
  <sheetViews>
    <sheetView zoomScalePageLayoutView="0" workbookViewId="0" topLeftCell="B1">
      <selection activeCell="G22" sqref="G22"/>
    </sheetView>
  </sheetViews>
  <sheetFormatPr defaultColWidth="11.421875" defaultRowHeight="15"/>
  <cols>
    <col min="2" max="2" width="55.57421875" style="0" customWidth="1"/>
    <col min="3" max="7" width="17.140625" style="41" customWidth="1"/>
  </cols>
  <sheetData>
    <row r="1" ht="15.75" thickBot="1"/>
    <row r="2" spans="2:7" ht="15">
      <c r="B2" s="320"/>
      <c r="C2" s="334"/>
      <c r="D2" s="334"/>
      <c r="E2" s="334"/>
      <c r="F2" s="334"/>
      <c r="G2" s="334"/>
    </row>
    <row r="3" spans="2:7" ht="15">
      <c r="B3" s="266" t="s">
        <v>655</v>
      </c>
      <c r="C3" s="267"/>
      <c r="D3" s="267"/>
      <c r="E3" s="267"/>
      <c r="F3" s="267"/>
      <c r="G3" s="267"/>
    </row>
    <row r="4" spans="2:7" ht="15">
      <c r="B4" s="266" t="s">
        <v>301</v>
      </c>
      <c r="C4" s="267"/>
      <c r="D4" s="267"/>
      <c r="E4" s="267"/>
      <c r="F4" s="267"/>
      <c r="G4" s="267"/>
    </row>
    <row r="5" spans="2:7" ht="15.75" thickBot="1">
      <c r="B5" s="269" t="s">
        <v>470</v>
      </c>
      <c r="C5" s="270"/>
      <c r="D5" s="270"/>
      <c r="E5" s="270"/>
      <c r="F5" s="270"/>
      <c r="G5" s="270"/>
    </row>
    <row r="6" spans="2:7" ht="15">
      <c r="B6" s="330" t="s">
        <v>645</v>
      </c>
      <c r="C6" s="61">
        <v>2021</v>
      </c>
      <c r="D6" s="61">
        <v>2022</v>
      </c>
      <c r="E6" s="61">
        <v>2023</v>
      </c>
      <c r="F6" s="61">
        <v>2024</v>
      </c>
      <c r="G6" s="337">
        <v>2025</v>
      </c>
    </row>
    <row r="7" spans="2:7" ht="30.75" customHeight="1" thickBot="1">
      <c r="B7" s="331"/>
      <c r="C7" s="62" t="s">
        <v>471</v>
      </c>
      <c r="D7" s="137"/>
      <c r="E7" s="137"/>
      <c r="F7" s="137"/>
      <c r="G7" s="338"/>
    </row>
    <row r="8" spans="2:7" ht="15">
      <c r="B8" s="2" t="s">
        <v>472</v>
      </c>
      <c r="C8" s="122">
        <f>SUM(C9:C17)</f>
        <v>17756299.08</v>
      </c>
      <c r="D8" s="122">
        <f>SUM(D9:D17)</f>
        <v>18280859.2839</v>
      </c>
      <c r="E8" s="122">
        <f>SUM(E9:E17)</f>
        <v>10943357</v>
      </c>
      <c r="F8" s="122">
        <f>SUM(F9:F17)</f>
        <v>11503768</v>
      </c>
      <c r="G8" s="122">
        <f>SUM(G9:G17)</f>
        <v>12088964</v>
      </c>
    </row>
    <row r="9" spans="2:7" ht="15">
      <c r="B9" s="7" t="s">
        <v>473</v>
      </c>
      <c r="C9" s="130">
        <v>7319837</v>
      </c>
      <c r="D9" s="11">
        <f>C9*1.03</f>
        <v>7539432.11</v>
      </c>
      <c r="E9" s="11">
        <v>6506353</v>
      </c>
      <c r="F9" s="11">
        <v>6831670</v>
      </c>
      <c r="G9" s="11">
        <v>7173254</v>
      </c>
    </row>
    <row r="10" spans="2:7" ht="15">
      <c r="B10" s="7" t="s">
        <v>474</v>
      </c>
      <c r="C10" s="131">
        <v>2076536.13</v>
      </c>
      <c r="D10" s="11">
        <f>C10*1.03</f>
        <v>2138832.2139</v>
      </c>
      <c r="E10" s="11">
        <v>2097217</v>
      </c>
      <c r="F10" s="11">
        <v>2202071</v>
      </c>
      <c r="G10" s="11">
        <v>2312182</v>
      </c>
    </row>
    <row r="11" spans="2:7" ht="15">
      <c r="B11" s="7" t="s">
        <v>475</v>
      </c>
      <c r="C11" s="131">
        <v>7303912</v>
      </c>
      <c r="D11" s="11">
        <f>C11*1.03</f>
        <v>7523029.36</v>
      </c>
      <c r="E11" s="11">
        <v>1304787</v>
      </c>
      <c r="F11" s="11">
        <v>1370027</v>
      </c>
      <c r="G11" s="11">
        <v>1438528</v>
      </c>
    </row>
    <row r="12" spans="2:7" ht="15">
      <c r="B12" s="7" t="s">
        <v>476</v>
      </c>
      <c r="C12" s="131">
        <v>101520</v>
      </c>
      <c r="D12" s="11">
        <f>C12*1.03</f>
        <v>104565.6</v>
      </c>
      <c r="E12" s="11"/>
      <c r="F12" s="11"/>
      <c r="G12" s="11"/>
    </row>
    <row r="13" spans="2:7" ht="15">
      <c r="B13" s="7" t="s">
        <v>477</v>
      </c>
      <c r="C13" s="131">
        <v>657493.95</v>
      </c>
      <c r="D13" s="11">
        <v>175000</v>
      </c>
      <c r="E13" s="11">
        <v>185000</v>
      </c>
      <c r="F13" s="11">
        <v>200000</v>
      </c>
      <c r="G13" s="11">
        <v>215000</v>
      </c>
    </row>
    <row r="14" spans="2:7" ht="15">
      <c r="B14" s="7" t="s">
        <v>478</v>
      </c>
      <c r="C14" s="11">
        <v>0</v>
      </c>
      <c r="D14" s="11">
        <v>300000</v>
      </c>
      <c r="E14" s="11">
        <v>350000</v>
      </c>
      <c r="F14" s="11">
        <v>400000</v>
      </c>
      <c r="G14" s="11">
        <v>450000</v>
      </c>
    </row>
    <row r="15" spans="2:7" ht="15">
      <c r="B15" s="7" t="s">
        <v>479</v>
      </c>
      <c r="C15" s="11"/>
      <c r="D15" s="11"/>
      <c r="E15" s="11"/>
      <c r="F15" s="11"/>
      <c r="G15" s="11"/>
    </row>
    <row r="16" spans="2:7" ht="15">
      <c r="B16" s="7" t="s">
        <v>480</v>
      </c>
      <c r="C16" s="133">
        <v>297000</v>
      </c>
      <c r="D16" s="11">
        <v>500000</v>
      </c>
      <c r="E16" s="11">
        <v>500000</v>
      </c>
      <c r="F16" s="11">
        <v>500000</v>
      </c>
      <c r="G16" s="11">
        <v>500000</v>
      </c>
    </row>
    <row r="17" spans="2:7" ht="15">
      <c r="B17" s="7" t="s">
        <v>481</v>
      </c>
      <c r="C17" s="11"/>
      <c r="D17" s="11"/>
      <c r="E17" s="11"/>
      <c r="F17" s="11"/>
      <c r="G17" s="11"/>
    </row>
    <row r="18" spans="2:7" ht="15">
      <c r="B18" s="6"/>
      <c r="C18" s="11"/>
      <c r="D18" s="11"/>
      <c r="E18" s="11"/>
      <c r="F18" s="11"/>
      <c r="G18" s="11"/>
    </row>
    <row r="19" spans="2:7" ht="15">
      <c r="B19" s="3" t="s">
        <v>482</v>
      </c>
      <c r="C19" s="123">
        <f>SUM(C20:C28)</f>
        <v>0</v>
      </c>
      <c r="D19" s="123">
        <f>SUM(D20:D28)</f>
        <v>0</v>
      </c>
      <c r="E19" s="123">
        <f>SUM(E20:E28)</f>
        <v>0</v>
      </c>
      <c r="F19" s="123">
        <f>SUM(F20:F28)</f>
        <v>0</v>
      </c>
      <c r="G19" s="123">
        <f>SUM(G20:G28)</f>
        <v>0</v>
      </c>
    </row>
    <row r="20" spans="2:7" ht="15">
      <c r="B20" s="7" t="s">
        <v>473</v>
      </c>
      <c r="C20" s="11"/>
      <c r="D20" s="11"/>
      <c r="E20" s="11"/>
      <c r="F20" s="11"/>
      <c r="G20" s="11"/>
    </row>
    <row r="21" spans="2:7" ht="15">
      <c r="B21" s="7" t="s">
        <v>474</v>
      </c>
      <c r="C21" s="11"/>
      <c r="D21" s="11"/>
      <c r="E21" s="11"/>
      <c r="F21" s="11"/>
      <c r="G21" s="11"/>
    </row>
    <row r="22" spans="2:7" ht="15">
      <c r="B22" s="7" t="s">
        <v>475</v>
      </c>
      <c r="C22" s="11"/>
      <c r="D22" s="11"/>
      <c r="E22" s="11"/>
      <c r="F22" s="11"/>
      <c r="G22" s="11"/>
    </row>
    <row r="23" spans="2:7" ht="15">
      <c r="B23" s="7" t="s">
        <v>476</v>
      </c>
      <c r="C23" s="11"/>
      <c r="D23" s="11"/>
      <c r="E23" s="11"/>
      <c r="F23" s="11"/>
      <c r="G23" s="11"/>
    </row>
    <row r="24" spans="2:7" ht="15">
      <c r="B24" s="7" t="s">
        <v>477</v>
      </c>
      <c r="C24" s="11"/>
      <c r="D24" s="11"/>
      <c r="E24" s="11"/>
      <c r="F24" s="11"/>
      <c r="G24" s="11"/>
    </row>
    <row r="25" spans="2:7" ht="15">
      <c r="B25" s="7" t="s">
        <v>478</v>
      </c>
      <c r="C25" s="11"/>
      <c r="D25" s="11"/>
      <c r="E25" s="11"/>
      <c r="F25" s="11"/>
      <c r="G25" s="11"/>
    </row>
    <row r="26" spans="2:7" ht="15">
      <c r="B26" s="7" t="s">
        <v>479</v>
      </c>
      <c r="C26" s="11"/>
      <c r="D26" s="11"/>
      <c r="E26" s="11"/>
      <c r="F26" s="11"/>
      <c r="G26" s="11"/>
    </row>
    <row r="27" spans="2:7" ht="15">
      <c r="B27" s="7" t="s">
        <v>483</v>
      </c>
      <c r="C27" s="11"/>
      <c r="D27" s="11"/>
      <c r="E27" s="11"/>
      <c r="F27" s="11"/>
      <c r="G27" s="11"/>
    </row>
    <row r="28" spans="2:7" ht="15">
      <c r="B28" s="7" t="s">
        <v>481</v>
      </c>
      <c r="C28" s="11"/>
      <c r="D28" s="11"/>
      <c r="E28" s="11"/>
      <c r="F28" s="11"/>
      <c r="G28" s="11"/>
    </row>
    <row r="29" spans="2:7" ht="15">
      <c r="B29" s="6"/>
      <c r="C29" s="11"/>
      <c r="D29" s="11"/>
      <c r="E29" s="11"/>
      <c r="F29" s="11"/>
      <c r="G29" s="11"/>
    </row>
    <row r="30" spans="2:7" ht="15">
      <c r="B30" s="3" t="s">
        <v>484</v>
      </c>
      <c r="C30" s="11">
        <f>C8+C19</f>
        <v>17756299.08</v>
      </c>
      <c r="D30" s="11">
        <f>D8+D19</f>
        <v>18280859.2839</v>
      </c>
      <c r="E30" s="11">
        <f>E8+E19</f>
        <v>10943357</v>
      </c>
      <c r="F30" s="11">
        <f>F8+F19</f>
        <v>11503768</v>
      </c>
      <c r="G30" s="11">
        <f>G8+G19</f>
        <v>12088964</v>
      </c>
    </row>
    <row r="31" spans="2:7" ht="15.75" thickBot="1">
      <c r="B31" s="40"/>
      <c r="C31" s="13"/>
      <c r="D31" s="13"/>
      <c r="E31" s="13"/>
      <c r="F31" s="13"/>
      <c r="G31" s="13"/>
    </row>
    <row r="33" ht="15">
      <c r="G33" s="14"/>
    </row>
    <row r="36" spans="2:7" ht="15">
      <c r="B36" s="143" t="s">
        <v>647</v>
      </c>
      <c r="C36"/>
      <c r="D36"/>
      <c r="E36"/>
      <c r="F36"/>
      <c r="G36"/>
    </row>
    <row r="37" spans="2:7" ht="15">
      <c r="B37" s="144"/>
      <c r="C37" s="144" t="s">
        <v>679</v>
      </c>
      <c r="D37" s="144"/>
      <c r="E37" s="144"/>
      <c r="F37" s="144" t="s">
        <v>670</v>
      </c>
      <c r="G37" s="144"/>
    </row>
    <row r="38" spans="2:7" ht="15">
      <c r="B38" s="143"/>
      <c r="C38" s="143"/>
      <c r="D38" s="143"/>
      <c r="E38" s="143"/>
      <c r="F38" s="143"/>
      <c r="G38" s="143"/>
    </row>
    <row r="39" spans="2:7" ht="15">
      <c r="B39" s="143"/>
      <c r="C39" s="143"/>
      <c r="D39" s="143"/>
      <c r="E39" s="143"/>
      <c r="F39" s="143"/>
      <c r="G39" s="143"/>
    </row>
    <row r="40" spans="2:7" ht="15">
      <c r="B40" s="143" t="s">
        <v>649</v>
      </c>
      <c r="C40" s="143" t="s">
        <v>650</v>
      </c>
      <c r="D40" s="143"/>
      <c r="E40" s="144"/>
      <c r="F40" s="143" t="s">
        <v>649</v>
      </c>
      <c r="G40" s="144"/>
    </row>
    <row r="41" spans="2:7" ht="15">
      <c r="B41" s="144" t="s">
        <v>673</v>
      </c>
      <c r="C41" s="144" t="s">
        <v>675</v>
      </c>
      <c r="D41" s="144"/>
      <c r="E41" s="144"/>
      <c r="F41" s="144" t="s">
        <v>671</v>
      </c>
      <c r="G41" s="144"/>
    </row>
    <row r="42" spans="2:7" ht="15">
      <c r="B42" s="144" t="s">
        <v>674</v>
      </c>
      <c r="C42" s="144" t="s">
        <v>678</v>
      </c>
      <c r="D42" s="144"/>
      <c r="E42" s="144"/>
      <c r="F42" s="144" t="s">
        <v>672</v>
      </c>
      <c r="G42" s="144"/>
    </row>
    <row r="43" spans="2:7" ht="15">
      <c r="B43" s="144"/>
      <c r="C43" s="143"/>
      <c r="D43" s="143"/>
      <c r="E43" s="143"/>
      <c r="F43" s="144"/>
      <c r="G43" s="144"/>
    </row>
    <row r="44" spans="3:7" ht="15">
      <c r="C44"/>
      <c r="D44" s="30"/>
      <c r="E44" s="30"/>
      <c r="F44" s="30"/>
      <c r="G44"/>
    </row>
  </sheetData>
  <sheetProtection/>
  <mergeCells count="6">
    <mergeCell ref="B2:G2"/>
    <mergeCell ref="B3:G3"/>
    <mergeCell ref="B4:G4"/>
    <mergeCell ref="B5:G5"/>
    <mergeCell ref="B6:B7"/>
    <mergeCell ref="G6:G7"/>
  </mergeCells>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B2:K49"/>
  <sheetViews>
    <sheetView zoomScalePageLayoutView="0" workbookViewId="0" topLeftCell="A1">
      <selection activeCell="H27" sqref="H27"/>
    </sheetView>
  </sheetViews>
  <sheetFormatPr defaultColWidth="11.421875" defaultRowHeight="15"/>
  <cols>
    <col min="1" max="1" width="6.421875" style="0" customWidth="1"/>
    <col min="2" max="2" width="69.7109375" style="0" customWidth="1"/>
    <col min="3" max="3" width="16.140625" style="41" customWidth="1"/>
    <col min="4" max="4" width="14.140625" style="41" customWidth="1"/>
    <col min="5" max="5" width="9.57421875" style="41" bestFit="1" customWidth="1"/>
    <col min="6" max="6" width="15.140625" style="41" customWidth="1"/>
    <col min="7" max="8" width="10.57421875" style="41" bestFit="1" customWidth="1"/>
    <col min="9" max="10" width="17.8515625" style="183" customWidth="1"/>
    <col min="11" max="11" width="14.7109375" style="0" customWidth="1"/>
  </cols>
  <sheetData>
    <row r="2" spans="2:10" ht="15">
      <c r="B2" s="266" t="s">
        <v>661</v>
      </c>
      <c r="C2" s="267"/>
      <c r="D2" s="267"/>
      <c r="E2" s="267"/>
      <c r="F2" s="267"/>
      <c r="G2" s="267"/>
      <c r="H2" s="267"/>
      <c r="I2" s="267"/>
      <c r="J2" s="267"/>
    </row>
    <row r="3" spans="2:10" ht="15">
      <c r="B3" s="266" t="s">
        <v>441</v>
      </c>
      <c r="C3" s="267"/>
      <c r="D3" s="267"/>
      <c r="E3" s="267"/>
      <c r="F3" s="267"/>
      <c r="G3" s="267"/>
      <c r="H3" s="267"/>
      <c r="I3" s="267"/>
      <c r="J3" s="267"/>
    </row>
    <row r="4" spans="2:10" ht="15.75" thickBot="1">
      <c r="B4" s="269" t="s">
        <v>688</v>
      </c>
      <c r="C4" s="270"/>
      <c r="D4" s="270"/>
      <c r="E4" s="270"/>
      <c r="F4" s="270"/>
      <c r="G4" s="270"/>
      <c r="H4" s="270"/>
      <c r="I4" s="270"/>
      <c r="J4" s="270"/>
    </row>
    <row r="5" spans="2:11" ht="15" customHeight="1">
      <c r="B5" s="330" t="s">
        <v>443</v>
      </c>
      <c r="C5" s="337">
        <v>2014</v>
      </c>
      <c r="D5" s="337">
        <v>2015</v>
      </c>
      <c r="E5" s="337">
        <v>2016</v>
      </c>
      <c r="F5" s="337">
        <v>2017</v>
      </c>
      <c r="G5" s="339">
        <v>2018</v>
      </c>
      <c r="H5" s="339">
        <v>2019</v>
      </c>
      <c r="I5" s="339">
        <v>2020</v>
      </c>
      <c r="J5" s="339">
        <v>2021</v>
      </c>
      <c r="K5" s="339">
        <v>2022</v>
      </c>
    </row>
    <row r="6" spans="2:11" ht="15.75" thickBot="1">
      <c r="B6" s="331"/>
      <c r="C6" s="338"/>
      <c r="D6" s="338"/>
      <c r="E6" s="338"/>
      <c r="F6" s="338"/>
      <c r="G6" s="340"/>
      <c r="H6" s="340"/>
      <c r="I6" s="340"/>
      <c r="J6" s="340"/>
      <c r="K6" s="340"/>
    </row>
    <row r="7" spans="2:11" ht="15">
      <c r="B7" s="2" t="s">
        <v>485</v>
      </c>
      <c r="C7" s="122">
        <f aca="true" t="shared" si="0" ref="C7:H7">SUM(C8:C19)</f>
        <v>7551147.17</v>
      </c>
      <c r="D7" s="122">
        <f t="shared" si="0"/>
        <v>8062638.74</v>
      </c>
      <c r="E7" s="122">
        <f t="shared" si="0"/>
        <v>9236604.01</v>
      </c>
      <c r="F7" s="122">
        <f t="shared" si="0"/>
        <v>10001752.12</v>
      </c>
      <c r="G7" s="122">
        <f t="shared" si="0"/>
        <v>11038983.549999999</v>
      </c>
      <c r="H7" s="122">
        <f t="shared" si="0"/>
        <v>13253670.82</v>
      </c>
      <c r="I7" s="184">
        <f>SUM(I8:I19)</f>
        <v>14163539.76</v>
      </c>
      <c r="J7" s="245">
        <f>SUM(J8:J19)</f>
        <v>16736082.990000002</v>
      </c>
      <c r="K7" s="184">
        <f>SUM(K8:K19)</f>
        <v>4562577.89</v>
      </c>
    </row>
    <row r="8" spans="2:11" ht="15">
      <c r="B8" s="7" t="s">
        <v>446</v>
      </c>
      <c r="C8" s="11"/>
      <c r="D8" s="11"/>
      <c r="E8" s="11"/>
      <c r="F8" s="11"/>
      <c r="G8" s="11"/>
      <c r="H8" s="11"/>
      <c r="I8" s="185"/>
      <c r="J8" s="246"/>
      <c r="K8" s="252"/>
    </row>
    <row r="9" spans="2:11" ht="15">
      <c r="B9" s="7" t="s">
        <v>447</v>
      </c>
      <c r="C9" s="11"/>
      <c r="D9" s="11"/>
      <c r="E9" s="11"/>
      <c r="F9" s="11"/>
      <c r="G9" s="11"/>
      <c r="H9" s="11"/>
      <c r="I9" s="185"/>
      <c r="J9" s="246"/>
      <c r="K9" s="252"/>
    </row>
    <row r="10" spans="2:11" ht="15">
      <c r="B10" s="7" t="s">
        <v>448</v>
      </c>
      <c r="C10" s="11"/>
      <c r="D10" s="11"/>
      <c r="E10" s="11"/>
      <c r="F10" s="11"/>
      <c r="G10" s="11"/>
      <c r="H10" s="11"/>
      <c r="I10" s="185"/>
      <c r="J10" s="246"/>
      <c r="K10" s="8"/>
    </row>
    <row r="11" spans="2:11" ht="15.75">
      <c r="B11" s="7" t="s">
        <v>449</v>
      </c>
      <c r="C11" s="11">
        <v>7180257.24</v>
      </c>
      <c r="D11" s="11">
        <v>7759103.74</v>
      </c>
      <c r="E11" s="11">
        <v>8302570.49</v>
      </c>
      <c r="F11" s="11">
        <v>9449343.28</v>
      </c>
      <c r="G11" s="11">
        <v>10619316.36</v>
      </c>
      <c r="H11" s="11">
        <v>12195749.95</v>
      </c>
      <c r="I11" s="200">
        <v>13818769.92</v>
      </c>
      <c r="J11" s="247">
        <v>14971713.63</v>
      </c>
      <c r="K11" s="252">
        <v>4503325</v>
      </c>
    </row>
    <row r="12" spans="2:11" ht="15.75">
      <c r="B12" s="7" t="s">
        <v>450</v>
      </c>
      <c r="C12" s="11"/>
      <c r="D12" s="11"/>
      <c r="E12" s="11"/>
      <c r="F12" s="11"/>
      <c r="G12" s="11">
        <v>49162.59</v>
      </c>
      <c r="H12" s="11">
        <v>545.06</v>
      </c>
      <c r="I12" s="200">
        <v>1467.97</v>
      </c>
      <c r="J12" s="247">
        <v>15205.36</v>
      </c>
      <c r="K12" s="252">
        <v>156</v>
      </c>
    </row>
    <row r="13" spans="2:11" ht="15.75">
      <c r="B13" s="7" t="s">
        <v>451</v>
      </c>
      <c r="C13" s="11">
        <v>229188.43</v>
      </c>
      <c r="D13" s="11">
        <v>302309</v>
      </c>
      <c r="E13" s="11">
        <f>181881.86+526</f>
        <v>182407.86</v>
      </c>
      <c r="F13" s="11">
        <v>165208.84</v>
      </c>
      <c r="G13" s="11">
        <v>185259.6</v>
      </c>
      <c r="H13" s="11">
        <v>377308.82</v>
      </c>
      <c r="I13" s="200">
        <v>173301.87</v>
      </c>
      <c r="J13" s="247">
        <v>207718.38</v>
      </c>
      <c r="K13" s="252">
        <v>59096.89</v>
      </c>
    </row>
    <row r="14" spans="2:11" ht="15.75">
      <c r="B14" s="7" t="s">
        <v>452</v>
      </c>
      <c r="C14" s="11"/>
      <c r="D14" s="11"/>
      <c r="E14" s="11"/>
      <c r="F14" s="11"/>
      <c r="G14" s="11"/>
      <c r="H14" s="11"/>
      <c r="I14" s="200"/>
      <c r="J14" s="248"/>
      <c r="K14" s="8"/>
    </row>
    <row r="15" spans="2:11" ht="15.75">
      <c r="B15" s="7" t="s">
        <v>453</v>
      </c>
      <c r="C15" s="11"/>
      <c r="D15" s="11"/>
      <c r="E15" s="11"/>
      <c r="F15" s="11"/>
      <c r="G15" s="11"/>
      <c r="H15" s="11"/>
      <c r="I15" s="200">
        <v>170000</v>
      </c>
      <c r="J15" s="247">
        <v>1541445.62</v>
      </c>
      <c r="K15" s="8"/>
    </row>
    <row r="16" spans="2:11" ht="15">
      <c r="B16" s="7" t="s">
        <v>454</v>
      </c>
      <c r="C16" s="11"/>
      <c r="D16" s="11"/>
      <c r="E16" s="11"/>
      <c r="F16" s="11"/>
      <c r="G16" s="11"/>
      <c r="H16" s="11"/>
      <c r="I16" s="189"/>
      <c r="J16" s="249"/>
      <c r="K16" s="8"/>
    </row>
    <row r="17" spans="2:11" ht="15">
      <c r="B17" s="7" t="s">
        <v>486</v>
      </c>
      <c r="C17" s="11">
        <v>140773.5</v>
      </c>
      <c r="D17" s="11">
        <v>1226</v>
      </c>
      <c r="E17" s="11">
        <v>740125.66</v>
      </c>
      <c r="F17" s="11">
        <v>387200</v>
      </c>
      <c r="G17" s="11">
        <f>185245</f>
        <v>185245</v>
      </c>
      <c r="H17" s="11">
        <v>233042.99</v>
      </c>
      <c r="I17" s="189"/>
      <c r="J17" s="249"/>
      <c r="K17" s="8"/>
    </row>
    <row r="18" spans="2:11" ht="15">
      <c r="B18" s="7" t="s">
        <v>456</v>
      </c>
      <c r="C18" s="11"/>
      <c r="D18" s="11"/>
      <c r="E18" s="11"/>
      <c r="F18" s="11"/>
      <c r="G18" s="11"/>
      <c r="H18" s="11">
        <v>396313</v>
      </c>
      <c r="I18" s="189"/>
      <c r="J18" s="249"/>
      <c r="K18" s="8"/>
    </row>
    <row r="19" spans="2:11" ht="15">
      <c r="B19" s="7" t="s">
        <v>457</v>
      </c>
      <c r="C19" s="11">
        <v>928</v>
      </c>
      <c r="D19" s="11">
        <v>0</v>
      </c>
      <c r="E19" s="11">
        <v>11500</v>
      </c>
      <c r="F19" s="11">
        <v>0</v>
      </c>
      <c r="G19" s="11">
        <v>0</v>
      </c>
      <c r="H19" s="11">
        <v>50711</v>
      </c>
      <c r="I19" s="189"/>
      <c r="J19" s="249"/>
      <c r="K19" s="8"/>
    </row>
    <row r="20" spans="2:11" ht="15">
      <c r="B20" s="6"/>
      <c r="C20" s="11"/>
      <c r="D20" s="11"/>
      <c r="E20" s="11"/>
      <c r="F20" s="11"/>
      <c r="G20" s="11"/>
      <c r="H20" s="11"/>
      <c r="I20" s="189"/>
      <c r="J20" s="249"/>
      <c r="K20" s="8"/>
    </row>
    <row r="21" spans="2:11" ht="15">
      <c r="B21" s="3" t="s">
        <v>487</v>
      </c>
      <c r="C21" s="123">
        <f aca="true" t="shared" si="1" ref="C21:H21">C22+C23+C24+C25+C26</f>
        <v>0</v>
      </c>
      <c r="D21" s="123">
        <f t="shared" si="1"/>
        <v>0</v>
      </c>
      <c r="E21" s="123">
        <f t="shared" si="1"/>
        <v>0</v>
      </c>
      <c r="F21" s="123">
        <f t="shared" si="1"/>
        <v>0</v>
      </c>
      <c r="G21" s="123">
        <f t="shared" si="1"/>
        <v>0</v>
      </c>
      <c r="H21" s="123">
        <f t="shared" si="1"/>
        <v>0</v>
      </c>
      <c r="I21" s="189"/>
      <c r="J21" s="249"/>
      <c r="K21" s="8"/>
    </row>
    <row r="22" spans="2:11" ht="15">
      <c r="B22" s="7" t="s">
        <v>459</v>
      </c>
      <c r="C22" s="11"/>
      <c r="D22" s="11"/>
      <c r="E22" s="11"/>
      <c r="F22" s="11"/>
      <c r="G22" s="11"/>
      <c r="H22" s="11">
        <v>0</v>
      </c>
      <c r="I22" s="185">
        <v>0</v>
      </c>
      <c r="J22" s="246">
        <v>0</v>
      </c>
      <c r="K22" s="8"/>
    </row>
    <row r="23" spans="2:11" ht="15">
      <c r="B23" s="7" t="s">
        <v>460</v>
      </c>
      <c r="C23" s="11"/>
      <c r="D23" s="11"/>
      <c r="E23" s="11"/>
      <c r="F23" s="11"/>
      <c r="G23" s="11"/>
      <c r="H23" s="11"/>
      <c r="I23" s="185"/>
      <c r="J23" s="246"/>
      <c r="K23" s="8"/>
    </row>
    <row r="24" spans="2:11" ht="15">
      <c r="B24" s="7" t="s">
        <v>461</v>
      </c>
      <c r="C24" s="11"/>
      <c r="D24" s="11"/>
      <c r="E24" s="11"/>
      <c r="F24" s="11"/>
      <c r="G24" s="11"/>
      <c r="H24" s="11"/>
      <c r="I24" s="185"/>
      <c r="J24" s="246"/>
      <c r="K24" s="8"/>
    </row>
    <row r="25" spans="2:11" ht="15">
      <c r="B25" s="7" t="s">
        <v>462</v>
      </c>
      <c r="C25" s="11"/>
      <c r="D25" s="11"/>
      <c r="E25" s="11"/>
      <c r="F25" s="11"/>
      <c r="G25" s="11"/>
      <c r="H25" s="11"/>
      <c r="I25" s="185"/>
      <c r="J25" s="246"/>
      <c r="K25" s="8"/>
    </row>
    <row r="26" spans="2:11" ht="15">
      <c r="B26" s="7" t="s">
        <v>463</v>
      </c>
      <c r="C26" s="11"/>
      <c r="D26" s="11"/>
      <c r="E26" s="11"/>
      <c r="F26" s="11"/>
      <c r="G26" s="11"/>
      <c r="H26" s="11"/>
      <c r="I26" s="185"/>
      <c r="J26" s="246"/>
      <c r="K26" s="8"/>
    </row>
    <row r="27" spans="2:11" ht="15">
      <c r="B27" s="6"/>
      <c r="C27" s="11"/>
      <c r="D27" s="11"/>
      <c r="E27" s="11"/>
      <c r="F27" s="11"/>
      <c r="G27" s="11"/>
      <c r="H27" s="11"/>
      <c r="I27" s="185"/>
      <c r="J27" s="246"/>
      <c r="K27" s="8"/>
    </row>
    <row r="28" spans="2:11" ht="15">
      <c r="B28" s="3" t="s">
        <v>488</v>
      </c>
      <c r="C28" s="123">
        <v>0</v>
      </c>
      <c r="D28" s="123">
        <v>0</v>
      </c>
      <c r="E28" s="123">
        <v>0</v>
      </c>
      <c r="F28" s="123">
        <v>0</v>
      </c>
      <c r="G28" s="123">
        <v>0</v>
      </c>
      <c r="H28" s="123">
        <v>0</v>
      </c>
      <c r="I28" s="186">
        <v>0</v>
      </c>
      <c r="J28" s="250">
        <v>0</v>
      </c>
      <c r="K28" s="8"/>
    </row>
    <row r="29" spans="2:11" ht="15">
      <c r="B29" s="7" t="s">
        <v>465</v>
      </c>
      <c r="C29" s="11"/>
      <c r="D29" s="11"/>
      <c r="E29" s="11"/>
      <c r="F29" s="11"/>
      <c r="G29" s="11"/>
      <c r="H29" s="11"/>
      <c r="I29" s="185"/>
      <c r="J29" s="246"/>
      <c r="K29" s="8"/>
    </row>
    <row r="30" spans="2:11" ht="15">
      <c r="B30" s="6"/>
      <c r="C30" s="11"/>
      <c r="D30" s="11"/>
      <c r="E30" s="11"/>
      <c r="F30" s="11"/>
      <c r="G30" s="11"/>
      <c r="H30" s="11"/>
      <c r="I30" s="185"/>
      <c r="J30" s="246"/>
      <c r="K30" s="8"/>
    </row>
    <row r="31" spans="2:11" ht="15">
      <c r="B31" s="3" t="s">
        <v>489</v>
      </c>
      <c r="C31" s="11"/>
      <c r="D31" s="11"/>
      <c r="E31" s="11"/>
      <c r="F31" s="11"/>
      <c r="G31" s="11"/>
      <c r="H31" s="11"/>
      <c r="I31" s="185"/>
      <c r="J31" s="246"/>
      <c r="K31" s="8"/>
    </row>
    <row r="32" spans="2:11" ht="15">
      <c r="B32" s="6"/>
      <c r="C32" s="11"/>
      <c r="D32" s="11"/>
      <c r="E32" s="11"/>
      <c r="F32" s="11"/>
      <c r="G32" s="11"/>
      <c r="H32" s="11"/>
      <c r="I32" s="185"/>
      <c r="J32" s="246"/>
      <c r="K32" s="8"/>
    </row>
    <row r="33" spans="2:11" ht="15">
      <c r="B33" s="3" t="s">
        <v>297</v>
      </c>
      <c r="C33" s="11">
        <f aca="true" t="shared" si="2" ref="C33:H33">C7+C21</f>
        <v>7551147.17</v>
      </c>
      <c r="D33" s="11">
        <f t="shared" si="2"/>
        <v>8062638.74</v>
      </c>
      <c r="E33" s="11">
        <f t="shared" si="2"/>
        <v>9236604.01</v>
      </c>
      <c r="F33" s="11">
        <f t="shared" si="2"/>
        <v>10001752.12</v>
      </c>
      <c r="G33" s="11">
        <f t="shared" si="2"/>
        <v>11038983.549999999</v>
      </c>
      <c r="H33" s="11">
        <f t="shared" si="2"/>
        <v>13253670.82</v>
      </c>
      <c r="I33" s="185">
        <f>I7+I21</f>
        <v>14163539.76</v>
      </c>
      <c r="J33" s="246">
        <f>J7+J21</f>
        <v>16736082.990000002</v>
      </c>
      <c r="K33" s="246">
        <f>K7+K21</f>
        <v>4562577.89</v>
      </c>
    </row>
    <row r="34" spans="2:11" ht="30">
      <c r="B34" s="68" t="s">
        <v>467</v>
      </c>
      <c r="C34" s="11"/>
      <c r="D34" s="11"/>
      <c r="E34" s="11"/>
      <c r="F34" s="11"/>
      <c r="G34" s="11"/>
      <c r="H34" s="11"/>
      <c r="I34" s="185"/>
      <c r="J34" s="246"/>
      <c r="K34" s="8"/>
    </row>
    <row r="35" spans="2:11" ht="30">
      <c r="B35" s="68" t="s">
        <v>468</v>
      </c>
      <c r="C35" s="11"/>
      <c r="D35" s="11"/>
      <c r="E35" s="11"/>
      <c r="F35" s="11"/>
      <c r="G35" s="11"/>
      <c r="H35" s="11"/>
      <c r="I35" s="185"/>
      <c r="J35" s="246"/>
      <c r="K35" s="8"/>
    </row>
    <row r="36" spans="2:11" ht="15">
      <c r="B36" s="7" t="s">
        <v>469</v>
      </c>
      <c r="C36" s="11"/>
      <c r="D36" s="11"/>
      <c r="E36" s="11"/>
      <c r="F36" s="11"/>
      <c r="G36" s="11"/>
      <c r="H36" s="11"/>
      <c r="I36" s="185"/>
      <c r="J36" s="246"/>
      <c r="K36" s="8"/>
    </row>
    <row r="37" spans="2:11" ht="15.75" thickBot="1">
      <c r="B37" s="40"/>
      <c r="C37" s="13"/>
      <c r="D37" s="13"/>
      <c r="E37" s="13"/>
      <c r="F37" s="13"/>
      <c r="G37" s="13"/>
      <c r="H37" s="13"/>
      <c r="I37" s="187"/>
      <c r="J37" s="251"/>
      <c r="K37" s="9"/>
    </row>
    <row r="39" spans="7:10" ht="15">
      <c r="G39" s="14"/>
      <c r="H39" s="15"/>
      <c r="I39" s="188"/>
      <c r="J39" s="188"/>
    </row>
    <row r="41" spans="2:7" ht="15">
      <c r="B41" s="143" t="s">
        <v>647</v>
      </c>
      <c r="C41"/>
      <c r="D41"/>
      <c r="E41"/>
      <c r="F41"/>
      <c r="G41"/>
    </row>
    <row r="42" spans="2:7" ht="15">
      <c r="B42" s="144"/>
      <c r="C42" s="144" t="s">
        <v>679</v>
      </c>
      <c r="D42" s="144"/>
      <c r="E42" s="144"/>
      <c r="F42" s="144" t="s">
        <v>670</v>
      </c>
      <c r="G42" s="144"/>
    </row>
    <row r="43" spans="2:7" ht="15">
      <c r="B43" s="143"/>
      <c r="C43" s="143"/>
      <c r="D43" s="143"/>
      <c r="E43" s="143"/>
      <c r="F43" s="143"/>
      <c r="G43" s="143"/>
    </row>
    <row r="44" spans="2:7" ht="15">
      <c r="B44" s="143"/>
      <c r="C44" s="143"/>
      <c r="D44" s="143"/>
      <c r="E44" s="143"/>
      <c r="F44" s="143"/>
      <c r="G44" s="143"/>
    </row>
    <row r="45" spans="2:7" ht="15">
      <c r="B45" s="143" t="s">
        <v>649</v>
      </c>
      <c r="C45" s="143" t="s">
        <v>650</v>
      </c>
      <c r="D45" s="143"/>
      <c r="E45" s="144"/>
      <c r="F45" s="143" t="s">
        <v>649</v>
      </c>
      <c r="G45" s="144"/>
    </row>
    <row r="46" spans="2:7" ht="15">
      <c r="B46" s="144" t="s">
        <v>673</v>
      </c>
      <c r="C46" s="144" t="s">
        <v>675</v>
      </c>
      <c r="D46" s="144"/>
      <c r="E46" s="144"/>
      <c r="F46" s="144" t="s">
        <v>671</v>
      </c>
      <c r="G46" s="144"/>
    </row>
    <row r="47" spans="2:7" ht="15">
      <c r="B47" s="144" t="s">
        <v>674</v>
      </c>
      <c r="C47" s="144" t="s">
        <v>678</v>
      </c>
      <c r="D47" s="144"/>
      <c r="E47" s="144"/>
      <c r="F47" s="144" t="s">
        <v>672</v>
      </c>
      <c r="G47" s="144"/>
    </row>
    <row r="48" spans="2:7" ht="15">
      <c r="B48" s="144"/>
      <c r="C48" s="143"/>
      <c r="D48" s="143"/>
      <c r="E48" s="143"/>
      <c r="F48" s="144"/>
      <c r="G48" s="144"/>
    </row>
    <row r="49" spans="3:7" ht="15">
      <c r="C49"/>
      <c r="D49" s="30"/>
      <c r="E49" s="30"/>
      <c r="F49" s="30"/>
      <c r="G49"/>
    </row>
  </sheetData>
  <sheetProtection/>
  <mergeCells count="13">
    <mergeCell ref="E5:E6"/>
    <mergeCell ref="D5:D6"/>
    <mergeCell ref="C5:C6"/>
    <mergeCell ref="K5:K6"/>
    <mergeCell ref="B2:J2"/>
    <mergeCell ref="B3:J3"/>
    <mergeCell ref="B4:J4"/>
    <mergeCell ref="J5:J6"/>
    <mergeCell ref="I5:I6"/>
    <mergeCell ref="B5:B6"/>
    <mergeCell ref="G5:G6"/>
    <mergeCell ref="H5:H6"/>
    <mergeCell ref="F5:F6"/>
  </mergeCells>
  <printOp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B2:J41"/>
  <sheetViews>
    <sheetView zoomScalePageLayoutView="0" workbookViewId="0" topLeftCell="B1">
      <selection activeCell="E11" sqref="E11"/>
    </sheetView>
  </sheetViews>
  <sheetFormatPr defaultColWidth="11.421875" defaultRowHeight="15"/>
  <cols>
    <col min="2" max="2" width="56.28125" style="0" customWidth="1"/>
    <col min="3" max="3" width="13.57421875" style="69" bestFit="1" customWidth="1"/>
    <col min="4" max="4" width="22.57421875" style="69" customWidth="1"/>
    <col min="5" max="6" width="13.57421875" style="69" bestFit="1" customWidth="1"/>
    <col min="7" max="7" width="17.421875" style="69" customWidth="1"/>
    <col min="8" max="8" width="14.7109375" style="69" bestFit="1" customWidth="1"/>
    <col min="9" max="9" width="14.7109375" style="0" bestFit="1" customWidth="1"/>
    <col min="10" max="10" width="15.28125" style="0" customWidth="1"/>
  </cols>
  <sheetData>
    <row r="2" spans="2:10" ht="15">
      <c r="B2" s="266" t="s">
        <v>655</v>
      </c>
      <c r="C2" s="267"/>
      <c r="D2" s="267"/>
      <c r="E2" s="267"/>
      <c r="F2" s="267"/>
      <c r="G2" s="267"/>
      <c r="H2" s="267"/>
      <c r="I2" s="267"/>
      <c r="J2" s="267"/>
    </row>
    <row r="3" spans="2:10" ht="15">
      <c r="B3" s="341" t="s">
        <v>490</v>
      </c>
      <c r="C3" s="342"/>
      <c r="D3" s="342"/>
      <c r="E3" s="342"/>
      <c r="F3" s="342"/>
      <c r="G3" s="342"/>
      <c r="H3" s="342"/>
      <c r="I3" s="342"/>
      <c r="J3" s="342"/>
    </row>
    <row r="4" spans="2:10" ht="15.75" thickBot="1">
      <c r="B4" s="343" t="s">
        <v>0</v>
      </c>
      <c r="C4" s="344"/>
      <c r="D4" s="344"/>
      <c r="E4" s="344"/>
      <c r="F4" s="344"/>
      <c r="G4" s="344"/>
      <c r="H4" s="344"/>
      <c r="I4" s="344"/>
      <c r="J4" s="344"/>
    </row>
    <row r="5" spans="2:10" ht="44.25" customHeight="1" thickBot="1">
      <c r="B5" s="201" t="s">
        <v>443</v>
      </c>
      <c r="C5" s="202">
        <v>2014</v>
      </c>
      <c r="D5" s="202">
        <v>2015</v>
      </c>
      <c r="E5" s="202">
        <v>2016</v>
      </c>
      <c r="F5" s="202">
        <v>2017</v>
      </c>
      <c r="G5" s="203">
        <v>2018</v>
      </c>
      <c r="H5" s="203">
        <v>2019</v>
      </c>
      <c r="I5" s="203">
        <v>2020</v>
      </c>
      <c r="J5" s="203">
        <v>2021</v>
      </c>
    </row>
    <row r="6" spans="2:10" ht="15">
      <c r="B6" s="204" t="s">
        <v>472</v>
      </c>
      <c r="C6" s="205">
        <f aca="true" t="shared" si="0" ref="C6:I6">SUM(C7:C15)</f>
        <v>8039842.51</v>
      </c>
      <c r="D6" s="205">
        <f t="shared" si="0"/>
        <v>7839846.22</v>
      </c>
      <c r="E6" s="205">
        <f t="shared" si="0"/>
        <v>8118245.94</v>
      </c>
      <c r="F6" s="205">
        <f t="shared" si="0"/>
        <v>9592785.71</v>
      </c>
      <c r="G6" s="205">
        <f t="shared" si="0"/>
        <v>10759563.570000002</v>
      </c>
      <c r="H6" s="205">
        <f t="shared" si="0"/>
        <v>13444586.57</v>
      </c>
      <c r="I6" s="205">
        <f t="shared" si="0"/>
        <v>14070872.77</v>
      </c>
      <c r="J6" s="437">
        <f>SUM(J7:J15)</f>
        <v>3205593.84</v>
      </c>
    </row>
    <row r="7" spans="2:10" ht="15">
      <c r="B7" s="206" t="s">
        <v>473</v>
      </c>
      <c r="C7" s="207">
        <v>3960323.54</v>
      </c>
      <c r="D7" s="207">
        <v>4032975.9</v>
      </c>
      <c r="E7" s="207">
        <v>3700732.15</v>
      </c>
      <c r="F7" s="207">
        <v>4516296.43</v>
      </c>
      <c r="G7" s="208">
        <v>4967190.9</v>
      </c>
      <c r="H7" s="208">
        <v>5462942.15</v>
      </c>
      <c r="I7" s="209">
        <v>6633686.97</v>
      </c>
      <c r="J7" s="438">
        <v>1607065.65</v>
      </c>
    </row>
    <row r="8" spans="2:10" ht="15">
      <c r="B8" s="206" t="s">
        <v>474</v>
      </c>
      <c r="C8" s="207">
        <v>1239285.65</v>
      </c>
      <c r="D8" s="207">
        <v>1269963.48</v>
      </c>
      <c r="E8" s="207">
        <v>796414.63</v>
      </c>
      <c r="F8" s="207">
        <v>1387708.61</v>
      </c>
      <c r="G8" s="210">
        <v>1590382.67</v>
      </c>
      <c r="H8" s="210">
        <v>1678086.71</v>
      </c>
      <c r="I8" s="209">
        <v>1716792.15</v>
      </c>
      <c r="J8" s="439">
        <v>491509.13</v>
      </c>
    </row>
    <row r="9" spans="2:10" ht="15">
      <c r="B9" s="206" t="s">
        <v>475</v>
      </c>
      <c r="C9" s="207">
        <v>2776233.32</v>
      </c>
      <c r="D9" s="207">
        <v>2457778.54</v>
      </c>
      <c r="E9" s="207">
        <v>3155634.04</v>
      </c>
      <c r="F9" s="207">
        <v>3000948.7</v>
      </c>
      <c r="G9" s="210">
        <v>3380502.96</v>
      </c>
      <c r="H9" s="210">
        <v>5247388.48</v>
      </c>
      <c r="I9" s="209">
        <v>5598556.67</v>
      </c>
      <c r="J9" s="439">
        <v>1081729.06</v>
      </c>
    </row>
    <row r="10" spans="2:10" ht="15">
      <c r="B10" s="206" t="s">
        <v>476</v>
      </c>
      <c r="C10" s="207">
        <v>0</v>
      </c>
      <c r="D10" s="207">
        <v>59902.8</v>
      </c>
      <c r="E10" s="207">
        <v>125874</v>
      </c>
      <c r="F10" s="207">
        <v>129240</v>
      </c>
      <c r="G10" s="210">
        <v>129795</v>
      </c>
      <c r="H10" s="210">
        <v>101475</v>
      </c>
      <c r="I10" s="209">
        <v>105408</v>
      </c>
      <c r="J10" s="439">
        <v>25290</v>
      </c>
    </row>
    <row r="11" spans="2:10" ht="15">
      <c r="B11" s="206" t="s">
        <v>477</v>
      </c>
      <c r="C11" s="207">
        <v>64000</v>
      </c>
      <c r="D11" s="207">
        <v>19225.5</v>
      </c>
      <c r="E11" s="207">
        <v>339591.12</v>
      </c>
      <c r="F11" s="207">
        <v>205147.97</v>
      </c>
      <c r="G11" s="210">
        <v>606806.64</v>
      </c>
      <c r="H11" s="210">
        <v>94694.23</v>
      </c>
      <c r="I11" s="209">
        <v>16428.98</v>
      </c>
      <c r="J11" s="440">
        <v>0</v>
      </c>
    </row>
    <row r="12" spans="2:10" ht="15">
      <c r="B12" s="206" t="s">
        <v>478</v>
      </c>
      <c r="C12" s="207">
        <v>0</v>
      </c>
      <c r="D12" s="207">
        <v>0</v>
      </c>
      <c r="E12" s="207">
        <v>0</v>
      </c>
      <c r="F12" s="207">
        <v>353444</v>
      </c>
      <c r="G12" s="210">
        <v>84885.4</v>
      </c>
      <c r="H12" s="210">
        <v>0</v>
      </c>
      <c r="I12" s="209">
        <v>0</v>
      </c>
      <c r="J12" s="209">
        <v>0</v>
      </c>
    </row>
    <row r="13" spans="2:10" ht="15">
      <c r="B13" s="206" t="s">
        <v>479</v>
      </c>
      <c r="C13" s="207">
        <v>0</v>
      </c>
      <c r="D13" s="207">
        <v>0</v>
      </c>
      <c r="E13" s="207">
        <v>0</v>
      </c>
      <c r="F13" s="207">
        <v>0</v>
      </c>
      <c r="G13" s="207">
        <v>0</v>
      </c>
      <c r="H13" s="207">
        <v>0</v>
      </c>
      <c r="I13" s="209"/>
      <c r="J13" s="209"/>
    </row>
    <row r="14" spans="2:10" ht="15">
      <c r="B14" s="206" t="s">
        <v>480</v>
      </c>
      <c r="C14" s="207">
        <v>0</v>
      </c>
      <c r="D14" s="207">
        <v>0</v>
      </c>
      <c r="E14" s="207">
        <v>0</v>
      </c>
      <c r="F14" s="207">
        <v>0</v>
      </c>
      <c r="G14" s="207">
        <v>0</v>
      </c>
      <c r="H14" s="207">
        <v>860000</v>
      </c>
      <c r="I14" s="209">
        <v>0</v>
      </c>
      <c r="J14" s="441">
        <v>0</v>
      </c>
    </row>
    <row r="15" spans="2:10" ht="15">
      <c r="B15" s="206" t="s">
        <v>481</v>
      </c>
      <c r="C15" s="207">
        <v>0</v>
      </c>
      <c r="D15" s="207">
        <v>0</v>
      </c>
      <c r="E15" s="207">
        <v>0</v>
      </c>
      <c r="F15" s="207">
        <v>0</v>
      </c>
      <c r="G15" s="207">
        <v>0</v>
      </c>
      <c r="H15" s="207">
        <v>0</v>
      </c>
      <c r="I15" s="209"/>
      <c r="J15" s="209"/>
    </row>
    <row r="16" spans="2:10" ht="15">
      <c r="B16" s="211"/>
      <c r="C16" s="207"/>
      <c r="D16" s="207"/>
      <c r="E16" s="207"/>
      <c r="F16" s="207"/>
      <c r="G16" s="207"/>
      <c r="H16" s="207"/>
      <c r="I16" s="212"/>
      <c r="J16" s="212"/>
    </row>
    <row r="17" spans="2:10" ht="15">
      <c r="B17" s="213" t="s">
        <v>482</v>
      </c>
      <c r="C17" s="207">
        <v>0</v>
      </c>
      <c r="D17" s="207">
        <v>0</v>
      </c>
      <c r="E17" s="207">
        <v>0</v>
      </c>
      <c r="F17" s="207">
        <v>0</v>
      </c>
      <c r="G17" s="207">
        <v>0</v>
      </c>
      <c r="H17" s="207">
        <f>SUM(H18+H19+H20+H21+H22+H23+H24+H25)</f>
        <v>0</v>
      </c>
      <c r="I17" s="207">
        <f>SUM(I18+I19+I20+I21+I22+I23+I24+I25)</f>
        <v>0</v>
      </c>
      <c r="J17" s="207">
        <f>SUM(J18+J19+J20+J21+J22+J23+J24+J25)</f>
        <v>0</v>
      </c>
    </row>
    <row r="18" spans="2:10" ht="15">
      <c r="B18" s="206" t="s">
        <v>473</v>
      </c>
      <c r="C18" s="207"/>
      <c r="D18" s="207"/>
      <c r="E18" s="207"/>
      <c r="F18" s="207"/>
      <c r="G18" s="207"/>
      <c r="H18" s="207"/>
      <c r="I18" s="212"/>
      <c r="J18" s="212"/>
    </row>
    <row r="19" spans="2:10" ht="15">
      <c r="B19" s="206" t="s">
        <v>474</v>
      </c>
      <c r="C19" s="207"/>
      <c r="D19" s="207"/>
      <c r="E19" s="207"/>
      <c r="F19" s="207"/>
      <c r="G19" s="207"/>
      <c r="H19" s="207"/>
      <c r="I19" s="212"/>
      <c r="J19" s="212"/>
    </row>
    <row r="20" spans="2:10" ht="15">
      <c r="B20" s="206" t="s">
        <v>475</v>
      </c>
      <c r="C20" s="207"/>
      <c r="D20" s="207"/>
      <c r="E20" s="207"/>
      <c r="F20" s="207"/>
      <c r="G20" s="207"/>
      <c r="H20" s="207"/>
      <c r="I20" s="212"/>
      <c r="J20" s="212"/>
    </row>
    <row r="21" spans="2:10" ht="15">
      <c r="B21" s="206" t="s">
        <v>476</v>
      </c>
      <c r="C21" s="207"/>
      <c r="D21" s="207"/>
      <c r="E21" s="207"/>
      <c r="F21" s="207"/>
      <c r="G21" s="207"/>
      <c r="H21" s="207"/>
      <c r="I21" s="212"/>
      <c r="J21" s="212"/>
    </row>
    <row r="22" spans="2:10" ht="15">
      <c r="B22" s="206" t="s">
        <v>477</v>
      </c>
      <c r="C22" s="207"/>
      <c r="D22" s="207"/>
      <c r="E22" s="207"/>
      <c r="F22" s="207"/>
      <c r="G22" s="207"/>
      <c r="H22" s="207"/>
      <c r="I22" s="212"/>
      <c r="J22" s="212"/>
    </row>
    <row r="23" spans="2:10" ht="15">
      <c r="B23" s="206" t="s">
        <v>478</v>
      </c>
      <c r="C23" s="207"/>
      <c r="D23" s="207"/>
      <c r="E23" s="207"/>
      <c r="F23" s="207"/>
      <c r="G23" s="207"/>
      <c r="H23" s="207"/>
      <c r="I23" s="212"/>
      <c r="J23" s="212"/>
    </row>
    <row r="24" spans="2:10" ht="15">
      <c r="B24" s="206" t="s">
        <v>479</v>
      </c>
      <c r="C24" s="207"/>
      <c r="D24" s="207"/>
      <c r="E24" s="207"/>
      <c r="F24" s="207"/>
      <c r="G24" s="207"/>
      <c r="H24" s="207"/>
      <c r="I24" s="212"/>
      <c r="J24" s="212"/>
    </row>
    <row r="25" spans="2:10" ht="15">
      <c r="B25" s="206" t="s">
        <v>483</v>
      </c>
      <c r="C25" s="207"/>
      <c r="D25" s="207"/>
      <c r="E25" s="207"/>
      <c r="F25" s="207"/>
      <c r="G25" s="207"/>
      <c r="H25" s="207"/>
      <c r="I25" s="212"/>
      <c r="J25" s="212"/>
    </row>
    <row r="26" spans="2:10" ht="15">
      <c r="B26" s="206" t="s">
        <v>481</v>
      </c>
      <c r="C26" s="207"/>
      <c r="D26" s="207"/>
      <c r="E26" s="207"/>
      <c r="F26" s="207"/>
      <c r="G26" s="207"/>
      <c r="H26" s="207"/>
      <c r="I26" s="212"/>
      <c r="J26" s="212"/>
    </row>
    <row r="27" spans="2:10" ht="15">
      <c r="B27" s="211"/>
      <c r="C27" s="207"/>
      <c r="D27" s="207"/>
      <c r="E27" s="207"/>
      <c r="F27" s="207"/>
      <c r="G27" s="207"/>
      <c r="H27" s="207"/>
      <c r="I27" s="212"/>
      <c r="J27" s="212"/>
    </row>
    <row r="28" spans="2:10" ht="15">
      <c r="B28" s="213" t="s">
        <v>491</v>
      </c>
      <c r="C28" s="207">
        <f aca="true" t="shared" si="1" ref="C28:I28">C6+C17</f>
        <v>8039842.51</v>
      </c>
      <c r="D28" s="207">
        <f t="shared" si="1"/>
        <v>7839846.22</v>
      </c>
      <c r="E28" s="207">
        <f t="shared" si="1"/>
        <v>8118245.94</v>
      </c>
      <c r="F28" s="207">
        <f t="shared" si="1"/>
        <v>9592785.71</v>
      </c>
      <c r="G28" s="207">
        <f t="shared" si="1"/>
        <v>10759563.570000002</v>
      </c>
      <c r="H28" s="207">
        <f t="shared" si="1"/>
        <v>13444586.57</v>
      </c>
      <c r="I28" s="207">
        <f t="shared" si="1"/>
        <v>14070872.77</v>
      </c>
      <c r="J28" s="207">
        <f>J6+J17</f>
        <v>3205593.84</v>
      </c>
    </row>
    <row r="29" spans="2:10" ht="15.75" thickBot="1">
      <c r="B29" s="214"/>
      <c r="C29" s="215"/>
      <c r="D29" s="215"/>
      <c r="E29" s="215"/>
      <c r="F29" s="215"/>
      <c r="G29" s="215"/>
      <c r="H29" s="215"/>
      <c r="I29" s="216"/>
      <c r="J29" s="216"/>
    </row>
    <row r="31" spans="7:8" ht="15">
      <c r="G31" s="14"/>
      <c r="H31" s="15"/>
    </row>
    <row r="33" spans="2:7" ht="15">
      <c r="B33" s="143" t="s">
        <v>647</v>
      </c>
      <c r="C33"/>
      <c r="D33"/>
      <c r="E33"/>
      <c r="F33"/>
      <c r="G33"/>
    </row>
    <row r="34" spans="2:8" ht="15">
      <c r="B34" s="144"/>
      <c r="C34" s="144"/>
      <c r="D34" s="144" t="s">
        <v>679</v>
      </c>
      <c r="E34" s="144"/>
      <c r="F34" s="144"/>
      <c r="G34" s="144" t="s">
        <v>670</v>
      </c>
      <c r="H34" s="144"/>
    </row>
    <row r="35" spans="2:8" ht="15">
      <c r="B35" s="143"/>
      <c r="C35" s="143"/>
      <c r="D35" s="143"/>
      <c r="E35" s="143"/>
      <c r="F35" s="143"/>
      <c r="G35" s="143"/>
      <c r="H35" s="143"/>
    </row>
    <row r="36" spans="2:8" ht="15">
      <c r="B36" s="143"/>
      <c r="C36" s="143"/>
      <c r="D36" s="143"/>
      <c r="E36" s="143"/>
      <c r="F36" s="143"/>
      <c r="G36" s="143"/>
      <c r="H36" s="143"/>
    </row>
    <row r="37" spans="2:8" ht="15">
      <c r="B37" s="143" t="s">
        <v>649</v>
      </c>
      <c r="C37" s="143"/>
      <c r="D37" s="143" t="s">
        <v>650</v>
      </c>
      <c r="E37" s="143"/>
      <c r="F37" s="144"/>
      <c r="G37" s="143" t="s">
        <v>649</v>
      </c>
      <c r="H37" s="144"/>
    </row>
    <row r="38" spans="2:8" ht="15">
      <c r="B38" s="144" t="s">
        <v>673</v>
      </c>
      <c r="C38" s="144"/>
      <c r="D38" s="144" t="s">
        <v>675</v>
      </c>
      <c r="E38" s="144"/>
      <c r="F38" s="144"/>
      <c r="G38" s="144" t="s">
        <v>671</v>
      </c>
      <c r="H38" s="144"/>
    </row>
    <row r="39" spans="2:8" ht="15">
      <c r="B39" s="144" t="s">
        <v>674</v>
      </c>
      <c r="C39" s="144"/>
      <c r="D39" s="144" t="s">
        <v>678</v>
      </c>
      <c r="E39" s="144"/>
      <c r="F39" s="144"/>
      <c r="G39" s="144" t="s">
        <v>672</v>
      </c>
      <c r="H39" s="144"/>
    </row>
    <row r="40" spans="2:8" ht="15">
      <c r="B40" s="144"/>
      <c r="C40" s="144"/>
      <c r="D40" s="143"/>
      <c r="E40" s="143"/>
      <c r="F40" s="143"/>
      <c r="G40" s="144"/>
      <c r="H40" s="144"/>
    </row>
    <row r="41" spans="3:7" ht="15">
      <c r="C41"/>
      <c r="D41" s="30"/>
      <c r="E41" s="30"/>
      <c r="F41" s="30"/>
      <c r="G41"/>
    </row>
  </sheetData>
  <sheetProtection/>
  <mergeCells count="3">
    <mergeCell ref="B2:J2"/>
    <mergeCell ref="B3:J3"/>
    <mergeCell ref="B4:J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G79"/>
  <sheetViews>
    <sheetView zoomScalePageLayoutView="0" workbookViewId="0" topLeftCell="A37">
      <selection activeCell="D12" sqref="D12"/>
    </sheetView>
  </sheetViews>
  <sheetFormatPr defaultColWidth="11.421875" defaultRowHeight="15"/>
  <cols>
    <col min="1" max="1" width="4.57421875" style="0" customWidth="1"/>
    <col min="2" max="2" width="74.28125" style="0" customWidth="1"/>
    <col min="3" max="7" width="14.28125" style="41" customWidth="1"/>
  </cols>
  <sheetData>
    <row r="1" spans="2:7" ht="15">
      <c r="B1" s="345" t="s">
        <v>639</v>
      </c>
      <c r="C1" s="346"/>
      <c r="D1" s="346"/>
      <c r="E1" s="346"/>
      <c r="F1" s="346"/>
      <c r="G1" s="347"/>
    </row>
    <row r="2" spans="2:7" ht="15.75" thickBot="1">
      <c r="B2" s="348" t="s">
        <v>492</v>
      </c>
      <c r="C2" s="349"/>
      <c r="D2" s="349"/>
      <c r="E2" s="349"/>
      <c r="F2" s="349"/>
      <c r="G2" s="350"/>
    </row>
    <row r="3" spans="2:7" ht="45.75" thickBot="1">
      <c r="B3" s="70" t="s">
        <v>208</v>
      </c>
      <c r="C3" s="71" t="s">
        <v>493</v>
      </c>
      <c r="D3" s="71" t="s">
        <v>494</v>
      </c>
      <c r="E3" s="71" t="s">
        <v>495</v>
      </c>
      <c r="F3" s="71" t="s">
        <v>496</v>
      </c>
      <c r="G3" s="71" t="s">
        <v>497</v>
      </c>
    </row>
    <row r="4" spans="2:7" ht="15">
      <c r="B4" s="72" t="s">
        <v>498</v>
      </c>
      <c r="C4" s="44"/>
      <c r="D4" s="44"/>
      <c r="E4" s="44"/>
      <c r="F4" s="44"/>
      <c r="G4" s="44"/>
    </row>
    <row r="5" spans="2:7" ht="15">
      <c r="B5" s="7" t="s">
        <v>499</v>
      </c>
      <c r="C5" s="73"/>
      <c r="D5" s="73"/>
      <c r="E5" s="73"/>
      <c r="F5" s="73"/>
      <c r="G5" s="73"/>
    </row>
    <row r="6" spans="2:7" ht="15">
      <c r="B6" s="7" t="s">
        <v>500</v>
      </c>
      <c r="C6" s="73"/>
      <c r="D6" s="73"/>
      <c r="E6" s="73"/>
      <c r="F6" s="73"/>
      <c r="G6" s="73"/>
    </row>
    <row r="7" spans="2:7" ht="15">
      <c r="B7" s="6"/>
      <c r="C7" s="73"/>
      <c r="D7" s="73" t="s">
        <v>638</v>
      </c>
      <c r="E7" s="73"/>
      <c r="F7" s="73"/>
      <c r="G7" s="73"/>
    </row>
    <row r="8" spans="2:7" ht="15">
      <c r="B8" s="74" t="s">
        <v>501</v>
      </c>
      <c r="C8" s="73"/>
      <c r="D8" s="73"/>
      <c r="E8" s="73"/>
      <c r="F8" s="73"/>
      <c r="G8" s="73"/>
    </row>
    <row r="9" spans="2:7" ht="15">
      <c r="B9" s="7" t="s">
        <v>502</v>
      </c>
      <c r="C9" s="73"/>
      <c r="D9" s="73"/>
      <c r="E9" s="73"/>
      <c r="F9" s="73"/>
      <c r="G9" s="73"/>
    </row>
    <row r="10" spans="2:7" ht="15">
      <c r="B10" s="5" t="s">
        <v>503</v>
      </c>
      <c r="C10" s="73"/>
      <c r="D10" s="73"/>
      <c r="E10" s="73"/>
      <c r="F10" s="73"/>
      <c r="G10" s="73"/>
    </row>
    <row r="11" spans="2:7" ht="15">
      <c r="B11" s="5" t="s">
        <v>504</v>
      </c>
      <c r="C11" s="73"/>
      <c r="D11" s="73"/>
      <c r="E11" s="73"/>
      <c r="F11" s="73"/>
      <c r="G11" s="73"/>
    </row>
    <row r="12" spans="2:7" ht="15">
      <c r="B12" s="5" t="s">
        <v>505</v>
      </c>
      <c r="C12" s="73"/>
      <c r="D12" s="73"/>
      <c r="E12" s="73"/>
      <c r="F12" s="73"/>
      <c r="G12" s="73"/>
    </row>
    <row r="13" spans="2:7" ht="15">
      <c r="B13" s="75" t="s">
        <v>506</v>
      </c>
      <c r="C13" s="73"/>
      <c r="D13" s="73"/>
      <c r="E13" s="73"/>
      <c r="F13" s="73"/>
      <c r="G13" s="73"/>
    </row>
    <row r="14" spans="2:7" ht="15">
      <c r="B14" s="5" t="s">
        <v>503</v>
      </c>
      <c r="C14" s="73"/>
      <c r="D14" s="73"/>
      <c r="E14" s="73"/>
      <c r="F14" s="73"/>
      <c r="G14" s="73"/>
    </row>
    <row r="15" spans="2:7" ht="15">
      <c r="B15" s="5" t="s">
        <v>504</v>
      </c>
      <c r="C15" s="73"/>
      <c r="D15" s="73"/>
      <c r="E15" s="73"/>
      <c r="F15" s="73"/>
      <c r="G15" s="73"/>
    </row>
    <row r="16" spans="2:7" ht="15">
      <c r="B16" s="5" t="s">
        <v>505</v>
      </c>
      <c r="C16" s="73"/>
      <c r="D16" s="73"/>
      <c r="E16" s="73"/>
      <c r="F16" s="73"/>
      <c r="G16" s="73"/>
    </row>
    <row r="17" spans="2:7" ht="15">
      <c r="B17" s="75" t="s">
        <v>507</v>
      </c>
      <c r="C17" s="73"/>
      <c r="D17" s="73"/>
      <c r="E17" s="73"/>
      <c r="F17" s="73"/>
      <c r="G17" s="73"/>
    </row>
    <row r="18" spans="2:7" ht="15">
      <c r="B18" s="5" t="s">
        <v>508</v>
      </c>
      <c r="C18" s="73"/>
      <c r="D18" s="73"/>
      <c r="E18" s="73"/>
      <c r="F18" s="73"/>
      <c r="G18" s="73"/>
    </row>
    <row r="19" spans="2:7" ht="15">
      <c r="B19" s="5" t="s">
        <v>509</v>
      </c>
      <c r="C19" s="73"/>
      <c r="D19" s="73"/>
      <c r="E19" s="73"/>
      <c r="F19" s="73"/>
      <c r="G19" s="73"/>
    </row>
    <row r="20" spans="2:7" ht="15">
      <c r="B20" s="5" t="s">
        <v>510</v>
      </c>
      <c r="C20" s="73"/>
      <c r="D20" s="73"/>
      <c r="E20" s="73"/>
      <c r="F20" s="73"/>
      <c r="G20" s="73"/>
    </row>
    <row r="21" spans="2:7" ht="15">
      <c r="B21" s="5" t="s">
        <v>511</v>
      </c>
      <c r="C21" s="73"/>
      <c r="D21" s="73"/>
      <c r="E21" s="73"/>
      <c r="F21" s="73"/>
      <c r="G21" s="73"/>
    </row>
    <row r="22" spans="2:7" ht="15">
      <c r="B22" s="5" t="s">
        <v>512</v>
      </c>
      <c r="C22" s="73"/>
      <c r="D22" s="73"/>
      <c r="E22" s="73"/>
      <c r="F22" s="73"/>
      <c r="G22" s="73"/>
    </row>
    <row r="23" spans="2:7" ht="15">
      <c r="B23" s="5" t="s">
        <v>513</v>
      </c>
      <c r="C23" s="73"/>
      <c r="D23" s="73"/>
      <c r="E23" s="73"/>
      <c r="F23" s="73"/>
      <c r="G23" s="73"/>
    </row>
    <row r="24" spans="2:7" ht="15">
      <c r="B24" s="5" t="s">
        <v>514</v>
      </c>
      <c r="C24" s="73"/>
      <c r="D24" s="73"/>
      <c r="E24" s="73"/>
      <c r="F24" s="73"/>
      <c r="G24" s="73"/>
    </row>
    <row r="25" spans="2:7" ht="15">
      <c r="B25" s="6"/>
      <c r="C25" s="73"/>
      <c r="D25" s="73"/>
      <c r="E25" s="73"/>
      <c r="F25" s="73"/>
      <c r="G25" s="73"/>
    </row>
    <row r="26" spans="2:7" ht="15">
      <c r="B26" s="74" t="s">
        <v>515</v>
      </c>
      <c r="C26" s="73"/>
      <c r="D26" s="73"/>
      <c r="E26" s="73"/>
      <c r="F26" s="73"/>
      <c r="G26" s="73"/>
    </row>
    <row r="27" spans="2:7" ht="15">
      <c r="B27" s="7" t="s">
        <v>516</v>
      </c>
      <c r="C27" s="73"/>
      <c r="D27" s="73"/>
      <c r="E27" s="73"/>
      <c r="F27" s="73"/>
      <c r="G27" s="73"/>
    </row>
    <row r="28" spans="2:7" ht="15">
      <c r="B28" s="6"/>
      <c r="C28" s="73"/>
      <c r="D28" s="73"/>
      <c r="E28" s="73"/>
      <c r="F28" s="73"/>
      <c r="G28" s="73"/>
    </row>
    <row r="29" spans="2:7" ht="15">
      <c r="B29" s="74" t="s">
        <v>517</v>
      </c>
      <c r="C29" s="73"/>
      <c r="D29" s="73"/>
      <c r="E29" s="73"/>
      <c r="F29" s="73"/>
      <c r="G29" s="73"/>
    </row>
    <row r="30" spans="2:7" ht="15">
      <c r="B30" s="7" t="s">
        <v>502</v>
      </c>
      <c r="C30" s="73"/>
      <c r="D30" s="73"/>
      <c r="E30" s="73"/>
      <c r="F30" s="73"/>
      <c r="G30" s="73"/>
    </row>
    <row r="31" spans="2:7" ht="15">
      <c r="B31" s="7" t="s">
        <v>506</v>
      </c>
      <c r="C31" s="73"/>
      <c r="D31" s="73"/>
      <c r="E31" s="73"/>
      <c r="F31" s="73"/>
      <c r="G31" s="73"/>
    </row>
    <row r="32" spans="2:7" ht="15">
      <c r="B32" s="7" t="s">
        <v>518</v>
      </c>
      <c r="C32" s="73"/>
      <c r="D32" s="73"/>
      <c r="E32" s="73"/>
      <c r="F32" s="73"/>
      <c r="G32" s="73"/>
    </row>
    <row r="33" spans="2:7" ht="15">
      <c r="B33" s="6"/>
      <c r="C33" s="73"/>
      <c r="D33" s="73"/>
      <c r="E33" s="73"/>
      <c r="F33" s="73"/>
      <c r="G33" s="73"/>
    </row>
    <row r="34" spans="2:7" ht="15">
      <c r="B34" s="74" t="s">
        <v>519</v>
      </c>
      <c r="C34" s="73"/>
      <c r="D34" s="73"/>
      <c r="E34" s="73"/>
      <c r="F34" s="73"/>
      <c r="G34" s="73"/>
    </row>
    <row r="35" spans="2:7" ht="15">
      <c r="B35" s="7" t="s">
        <v>520</v>
      </c>
      <c r="C35" s="73"/>
      <c r="D35" s="73"/>
      <c r="E35" s="73"/>
      <c r="F35" s="73"/>
      <c r="G35" s="73"/>
    </row>
    <row r="36" spans="2:7" ht="15">
      <c r="B36" s="7" t="s">
        <v>521</v>
      </c>
      <c r="C36" s="73"/>
      <c r="D36" s="73"/>
      <c r="E36" s="73"/>
      <c r="F36" s="73"/>
      <c r="G36" s="73"/>
    </row>
    <row r="37" spans="2:7" ht="15">
      <c r="B37" s="7" t="s">
        <v>522</v>
      </c>
      <c r="C37" s="73"/>
      <c r="D37" s="73"/>
      <c r="E37" s="73"/>
      <c r="F37" s="73"/>
      <c r="G37" s="73"/>
    </row>
    <row r="38" spans="2:7" ht="15">
      <c r="B38" s="6"/>
      <c r="C38" s="73"/>
      <c r="D38" s="73"/>
      <c r="E38" s="73"/>
      <c r="F38" s="73"/>
      <c r="G38" s="73"/>
    </row>
    <row r="39" spans="2:7" ht="15">
      <c r="B39" s="74" t="s">
        <v>523</v>
      </c>
      <c r="C39" s="73"/>
      <c r="D39" s="73"/>
      <c r="E39" s="73"/>
      <c r="F39" s="73"/>
      <c r="G39" s="73"/>
    </row>
    <row r="40" spans="2:7" ht="15">
      <c r="B40" s="6"/>
      <c r="C40" s="73"/>
      <c r="D40" s="73"/>
      <c r="E40" s="73"/>
      <c r="F40" s="73"/>
      <c r="G40" s="73"/>
    </row>
    <row r="41" spans="2:7" ht="15">
      <c r="B41" s="74" t="s">
        <v>524</v>
      </c>
      <c r="C41" s="73"/>
      <c r="D41" s="73"/>
      <c r="E41" s="73"/>
      <c r="F41" s="73"/>
      <c r="G41" s="73"/>
    </row>
    <row r="42" spans="2:7" ht="15">
      <c r="B42" s="7" t="s">
        <v>525</v>
      </c>
      <c r="C42" s="73"/>
      <c r="D42" s="73"/>
      <c r="E42" s="73"/>
      <c r="F42" s="73"/>
      <c r="G42" s="73"/>
    </row>
    <row r="43" spans="2:7" ht="15">
      <c r="B43" s="7" t="s">
        <v>526</v>
      </c>
      <c r="C43" s="73"/>
      <c r="D43" s="73"/>
      <c r="E43" s="73"/>
      <c r="F43" s="73"/>
      <c r="G43" s="73"/>
    </row>
    <row r="44" spans="2:7" ht="15">
      <c r="B44" s="7" t="s">
        <v>527</v>
      </c>
      <c r="C44" s="73"/>
      <c r="D44" s="73"/>
      <c r="E44" s="73"/>
      <c r="F44" s="73"/>
      <c r="G44" s="73"/>
    </row>
    <row r="45" spans="2:7" ht="15">
      <c r="B45" s="6"/>
      <c r="C45" s="73"/>
      <c r="D45" s="73"/>
      <c r="E45" s="73"/>
      <c r="F45" s="73"/>
      <c r="G45" s="73"/>
    </row>
    <row r="46" spans="2:7" ht="15">
      <c r="B46" s="74" t="s">
        <v>528</v>
      </c>
      <c r="C46" s="73"/>
      <c r="D46" s="73"/>
      <c r="E46" s="73"/>
      <c r="F46" s="73"/>
      <c r="G46" s="73"/>
    </row>
    <row r="47" spans="2:7" ht="15">
      <c r="B47" s="7" t="s">
        <v>526</v>
      </c>
      <c r="C47" s="73"/>
      <c r="D47" s="73"/>
      <c r="E47" s="73"/>
      <c r="F47" s="73"/>
      <c r="G47" s="73"/>
    </row>
    <row r="48" spans="2:7" ht="15">
      <c r="B48" s="7" t="s">
        <v>527</v>
      </c>
      <c r="C48" s="73"/>
      <c r="D48" s="73"/>
      <c r="E48" s="73"/>
      <c r="F48" s="73"/>
      <c r="G48" s="73"/>
    </row>
    <row r="49" spans="2:7" ht="15">
      <c r="B49" s="6"/>
      <c r="C49" s="73"/>
      <c r="D49" s="73"/>
      <c r="E49" s="73"/>
      <c r="F49" s="73"/>
      <c r="G49" s="73"/>
    </row>
    <row r="50" spans="2:7" ht="15">
      <c r="B50" s="74" t="s">
        <v>529</v>
      </c>
      <c r="C50" s="73"/>
      <c r="D50" s="73"/>
      <c r="E50" s="73"/>
      <c r="F50" s="73"/>
      <c r="G50" s="73"/>
    </row>
    <row r="51" spans="2:7" ht="15">
      <c r="B51" s="7" t="s">
        <v>526</v>
      </c>
      <c r="C51" s="73"/>
      <c r="D51" s="73"/>
      <c r="E51" s="73"/>
      <c r="F51" s="73"/>
      <c r="G51" s="73"/>
    </row>
    <row r="52" spans="2:7" ht="15">
      <c r="B52" s="7" t="s">
        <v>527</v>
      </c>
      <c r="C52" s="73"/>
      <c r="D52" s="73"/>
      <c r="E52" s="73"/>
      <c r="F52" s="73"/>
      <c r="G52" s="73"/>
    </row>
    <row r="53" spans="2:7" ht="15">
      <c r="B53" s="7" t="s">
        <v>530</v>
      </c>
      <c r="C53" s="73"/>
      <c r="D53" s="73"/>
      <c r="E53" s="73"/>
      <c r="F53" s="73"/>
      <c r="G53" s="73"/>
    </row>
    <row r="54" spans="2:7" ht="15">
      <c r="B54" s="6"/>
      <c r="C54" s="73"/>
      <c r="D54" s="73"/>
      <c r="E54" s="73"/>
      <c r="F54" s="73"/>
      <c r="G54" s="73"/>
    </row>
    <row r="55" spans="2:7" ht="15">
      <c r="B55" s="74" t="s">
        <v>531</v>
      </c>
      <c r="C55" s="73"/>
      <c r="D55" s="73"/>
      <c r="E55" s="73"/>
      <c r="F55" s="73"/>
      <c r="G55" s="73"/>
    </row>
    <row r="56" spans="2:7" ht="15">
      <c r="B56" s="7" t="s">
        <v>526</v>
      </c>
      <c r="C56" s="73"/>
      <c r="D56" s="73"/>
      <c r="E56" s="73"/>
      <c r="F56" s="73"/>
      <c r="G56" s="73"/>
    </row>
    <row r="57" spans="2:7" ht="15">
      <c r="B57" s="7" t="s">
        <v>527</v>
      </c>
      <c r="C57" s="73"/>
      <c r="D57" s="73"/>
      <c r="E57" s="73"/>
      <c r="F57" s="73"/>
      <c r="G57" s="73"/>
    </row>
    <row r="58" spans="2:7" ht="15">
      <c r="B58" s="6"/>
      <c r="C58" s="73"/>
      <c r="D58" s="73"/>
      <c r="E58" s="73"/>
      <c r="F58" s="73"/>
      <c r="G58" s="73"/>
    </row>
    <row r="59" spans="2:7" ht="15">
      <c r="B59" s="74" t="s">
        <v>532</v>
      </c>
      <c r="C59" s="73"/>
      <c r="D59" s="73"/>
      <c r="E59" s="73"/>
      <c r="F59" s="73"/>
      <c r="G59" s="73"/>
    </row>
    <row r="60" spans="2:7" ht="15">
      <c r="B60" s="7" t="s">
        <v>533</v>
      </c>
      <c r="C60" s="73"/>
      <c r="D60" s="73"/>
      <c r="E60" s="73"/>
      <c r="F60" s="73"/>
      <c r="G60" s="73"/>
    </row>
    <row r="61" spans="2:7" ht="15">
      <c r="B61" s="7" t="s">
        <v>534</v>
      </c>
      <c r="C61" s="73"/>
      <c r="D61" s="73"/>
      <c r="E61" s="73"/>
      <c r="F61" s="73"/>
      <c r="G61" s="73"/>
    </row>
    <row r="62" spans="2:7" ht="15">
      <c r="B62" s="6"/>
      <c r="C62" s="73"/>
      <c r="D62" s="73"/>
      <c r="E62" s="73"/>
      <c r="F62" s="73"/>
      <c r="G62" s="73"/>
    </row>
    <row r="63" spans="2:7" ht="15">
      <c r="B63" s="74" t="s">
        <v>535</v>
      </c>
      <c r="C63" s="73"/>
      <c r="D63" s="73"/>
      <c r="E63" s="73"/>
      <c r="F63" s="73"/>
      <c r="G63" s="73"/>
    </row>
    <row r="64" spans="2:7" ht="15">
      <c r="B64" s="7" t="s">
        <v>536</v>
      </c>
      <c r="C64" s="73"/>
      <c r="D64" s="73"/>
      <c r="E64" s="73"/>
      <c r="F64" s="73"/>
      <c r="G64" s="73"/>
    </row>
    <row r="65" spans="2:7" ht="15">
      <c r="B65" s="7" t="s">
        <v>537</v>
      </c>
      <c r="C65" s="73"/>
      <c r="D65" s="73"/>
      <c r="E65" s="73"/>
      <c r="F65" s="73"/>
      <c r="G65" s="73"/>
    </row>
    <row r="66" spans="2:7" ht="15.75" thickBot="1">
      <c r="B66" s="40"/>
      <c r="C66" s="76"/>
      <c r="D66" s="76"/>
      <c r="E66" s="76"/>
      <c r="F66" s="76"/>
      <c r="G66" s="76"/>
    </row>
    <row r="71" spans="2:7" ht="15">
      <c r="B71" s="143" t="s">
        <v>647</v>
      </c>
      <c r="C71"/>
      <c r="D71"/>
      <c r="E71"/>
      <c r="F71"/>
      <c r="G71"/>
    </row>
    <row r="72" spans="2:7" ht="15">
      <c r="B72" s="144"/>
      <c r="C72" s="144"/>
      <c r="D72" s="144" t="s">
        <v>679</v>
      </c>
      <c r="E72" s="144"/>
      <c r="F72" s="144"/>
      <c r="G72" s="144" t="s">
        <v>670</v>
      </c>
    </row>
    <row r="73" spans="2:7" ht="15">
      <c r="B73" s="143"/>
      <c r="C73" s="143"/>
      <c r="D73" s="143"/>
      <c r="E73" s="143"/>
      <c r="F73" s="143"/>
      <c r="G73" s="143"/>
    </row>
    <row r="74" spans="2:7" ht="15">
      <c r="B74" s="143"/>
      <c r="C74" s="143"/>
      <c r="D74" s="143"/>
      <c r="E74" s="143"/>
      <c r="F74" s="143"/>
      <c r="G74" s="143"/>
    </row>
    <row r="75" spans="2:7" ht="15">
      <c r="B75" s="143" t="s">
        <v>649</v>
      </c>
      <c r="C75" s="143"/>
      <c r="D75" s="143" t="s">
        <v>650</v>
      </c>
      <c r="E75" s="143"/>
      <c r="F75" s="144"/>
      <c r="G75" s="143" t="s">
        <v>649</v>
      </c>
    </row>
    <row r="76" spans="2:7" ht="15">
      <c r="B76" s="144" t="s">
        <v>673</v>
      </c>
      <c r="C76" s="144"/>
      <c r="D76" s="144" t="s">
        <v>675</v>
      </c>
      <c r="E76" s="144"/>
      <c r="F76" s="144"/>
      <c r="G76" s="144" t="s">
        <v>671</v>
      </c>
    </row>
    <row r="77" spans="2:7" ht="15">
      <c r="B77" s="144" t="s">
        <v>674</v>
      </c>
      <c r="C77" s="144"/>
      <c r="D77" s="144" t="s">
        <v>678</v>
      </c>
      <c r="E77" s="144"/>
      <c r="F77" s="144"/>
      <c r="G77" s="144" t="s">
        <v>672</v>
      </c>
    </row>
    <row r="78" spans="2:7" ht="15">
      <c r="B78" s="144"/>
      <c r="C78" s="143"/>
      <c r="D78" s="143"/>
      <c r="E78" s="143"/>
      <c r="F78" s="144"/>
      <c r="G78" s="144"/>
    </row>
    <row r="79" spans="3:7" ht="15">
      <c r="C79"/>
      <c r="D79" s="30"/>
      <c r="E79" s="30"/>
      <c r="F79" s="30"/>
      <c r="G79"/>
    </row>
  </sheetData>
  <sheetProtection/>
  <mergeCells count="2">
    <mergeCell ref="B1:G1"/>
    <mergeCell ref="B2:G2"/>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L86"/>
  <sheetViews>
    <sheetView zoomScalePageLayoutView="0" workbookViewId="0" topLeftCell="A1">
      <selection activeCell="C16" sqref="C16:L16"/>
    </sheetView>
  </sheetViews>
  <sheetFormatPr defaultColWidth="11.421875" defaultRowHeight="15"/>
  <cols>
    <col min="2" max="2" width="6.7109375" style="77" customWidth="1"/>
    <col min="3" max="3" width="6.8515625" style="78" customWidth="1"/>
    <col min="4" max="4" width="21.28125" style="79" customWidth="1"/>
    <col min="5" max="5" width="3.8515625" style="79" customWidth="1"/>
    <col min="6" max="6" width="21.00390625" style="79" customWidth="1"/>
    <col min="7" max="7" width="3.140625" style="79" customWidth="1"/>
    <col min="8" max="8" width="24.7109375" style="79" customWidth="1"/>
    <col min="9" max="9" width="17.140625" style="79" customWidth="1"/>
    <col min="10" max="10" width="20.140625" style="79" customWidth="1"/>
    <col min="11" max="11" width="17.28125" style="79" customWidth="1"/>
    <col min="12" max="12" width="20.00390625" style="0" customWidth="1"/>
  </cols>
  <sheetData>
    <row r="1" ht="15.75" thickBot="1"/>
    <row r="2" spans="2:12" ht="15.75" thickBot="1">
      <c r="B2" s="351"/>
      <c r="C2" s="352"/>
      <c r="D2" s="352"/>
      <c r="E2" s="352"/>
      <c r="F2" s="352"/>
      <c r="G2" s="352"/>
      <c r="H2" s="352"/>
      <c r="I2" s="352"/>
      <c r="J2" s="352"/>
      <c r="K2" s="352"/>
      <c r="L2" s="353"/>
    </row>
    <row r="3" spans="2:12" ht="15">
      <c r="B3" s="354" t="s">
        <v>646</v>
      </c>
      <c r="C3" s="355"/>
      <c r="D3" s="355"/>
      <c r="E3" s="355"/>
      <c r="F3" s="355"/>
      <c r="G3" s="355"/>
      <c r="H3" s="355"/>
      <c r="I3" s="355"/>
      <c r="J3" s="355"/>
      <c r="K3" s="355"/>
      <c r="L3" s="356"/>
    </row>
    <row r="4" spans="2:12" ht="15">
      <c r="B4" s="354" t="s">
        <v>538</v>
      </c>
      <c r="C4" s="355"/>
      <c r="D4" s="355"/>
      <c r="E4" s="355"/>
      <c r="F4" s="355"/>
      <c r="G4" s="355"/>
      <c r="H4" s="355"/>
      <c r="I4" s="355"/>
      <c r="J4" s="355"/>
      <c r="K4" s="355"/>
      <c r="L4" s="356"/>
    </row>
    <row r="5" spans="2:12" ht="15">
      <c r="B5" s="354" t="s">
        <v>689</v>
      </c>
      <c r="C5" s="355"/>
      <c r="D5" s="355"/>
      <c r="E5" s="355"/>
      <c r="F5" s="355"/>
      <c r="G5" s="355"/>
      <c r="H5" s="355"/>
      <c r="I5" s="355"/>
      <c r="J5" s="355"/>
      <c r="K5" s="355"/>
      <c r="L5" s="356"/>
    </row>
    <row r="6" spans="2:12" ht="15.75" thickBot="1">
      <c r="B6" s="348"/>
      <c r="C6" s="349"/>
      <c r="D6" s="349"/>
      <c r="E6" s="349"/>
      <c r="F6" s="349"/>
      <c r="G6" s="349"/>
      <c r="H6" s="349"/>
      <c r="I6" s="349"/>
      <c r="J6" s="349"/>
      <c r="K6" s="349"/>
      <c r="L6" s="350"/>
    </row>
    <row r="7" spans="2:12" ht="15.75" thickBot="1">
      <c r="B7" s="357" t="s">
        <v>539</v>
      </c>
      <c r="C7" s="358"/>
      <c r="D7" s="359"/>
      <c r="E7" s="366" t="s">
        <v>540</v>
      </c>
      <c r="F7" s="367"/>
      <c r="G7" s="367"/>
      <c r="H7" s="368"/>
      <c r="I7" s="366" t="s">
        <v>541</v>
      </c>
      <c r="J7" s="367"/>
      <c r="K7" s="369" t="s">
        <v>542</v>
      </c>
      <c r="L7" s="372" t="s">
        <v>543</v>
      </c>
    </row>
    <row r="8" spans="2:12" ht="15.75" thickBot="1">
      <c r="B8" s="360"/>
      <c r="C8" s="361"/>
      <c r="D8" s="362"/>
      <c r="E8" s="366" t="s">
        <v>544</v>
      </c>
      <c r="F8" s="368"/>
      <c r="G8" s="366" t="s">
        <v>545</v>
      </c>
      <c r="H8" s="368"/>
      <c r="I8" s="366"/>
      <c r="J8" s="368"/>
      <c r="K8" s="370"/>
      <c r="L8" s="373"/>
    </row>
    <row r="9" spans="2:12" ht="24" thickBot="1">
      <c r="B9" s="363"/>
      <c r="C9" s="364"/>
      <c r="D9" s="365"/>
      <c r="E9" s="80"/>
      <c r="F9" s="81" t="s">
        <v>546</v>
      </c>
      <c r="G9" s="80"/>
      <c r="H9" s="81" t="s">
        <v>547</v>
      </c>
      <c r="I9" s="82" t="s">
        <v>548</v>
      </c>
      <c r="J9" s="83" t="s">
        <v>549</v>
      </c>
      <c r="K9" s="371"/>
      <c r="L9" s="374"/>
    </row>
    <row r="10" spans="2:12" ht="15.75" thickBot="1">
      <c r="B10" s="375" t="s">
        <v>550</v>
      </c>
      <c r="C10" s="376"/>
      <c r="D10" s="376"/>
      <c r="E10" s="376"/>
      <c r="F10" s="376"/>
      <c r="G10" s="376"/>
      <c r="H10" s="376"/>
      <c r="I10" s="376"/>
      <c r="J10" s="376"/>
      <c r="K10" s="376"/>
      <c r="L10" s="377"/>
    </row>
    <row r="11" spans="2:12" ht="15.75" thickBot="1">
      <c r="B11" s="378" t="s">
        <v>551</v>
      </c>
      <c r="C11" s="379"/>
      <c r="D11" s="379"/>
      <c r="E11" s="379"/>
      <c r="F11" s="379"/>
      <c r="G11" s="379"/>
      <c r="H11" s="379"/>
      <c r="I11" s="379"/>
      <c r="J11" s="379"/>
      <c r="K11" s="379"/>
      <c r="L11" s="380"/>
    </row>
    <row r="12" spans="2:12" ht="15.75" thickBot="1">
      <c r="B12" s="84">
        <v>1</v>
      </c>
      <c r="C12" s="381" t="s">
        <v>552</v>
      </c>
      <c r="D12" s="381"/>
      <c r="E12" s="381"/>
      <c r="F12" s="381"/>
      <c r="G12" s="381"/>
      <c r="H12" s="382"/>
      <c r="I12" s="382"/>
      <c r="J12" s="382"/>
      <c r="K12" s="381"/>
      <c r="L12" s="383"/>
    </row>
    <row r="13" spans="2:12" ht="34.5" thickBot="1">
      <c r="B13" s="85"/>
      <c r="C13" s="86" t="s">
        <v>553</v>
      </c>
      <c r="D13" s="87" t="s">
        <v>554</v>
      </c>
      <c r="E13" s="88"/>
      <c r="F13" s="89" t="s">
        <v>555</v>
      </c>
      <c r="G13" s="100"/>
      <c r="H13" s="190">
        <v>44926</v>
      </c>
      <c r="I13" s="142">
        <v>14519382.49</v>
      </c>
      <c r="J13" s="191" t="s">
        <v>556</v>
      </c>
      <c r="K13" s="121" t="s">
        <v>557</v>
      </c>
      <c r="L13" s="88"/>
    </row>
    <row r="14" spans="2:12" ht="23.25" thickBot="1">
      <c r="B14" s="85"/>
      <c r="C14" s="86" t="s">
        <v>558</v>
      </c>
      <c r="D14" s="87" t="s">
        <v>209</v>
      </c>
      <c r="E14" s="88"/>
      <c r="F14" s="89" t="s">
        <v>559</v>
      </c>
      <c r="G14" s="100"/>
      <c r="H14" s="190">
        <v>44926</v>
      </c>
      <c r="I14" s="142">
        <v>14519382.49</v>
      </c>
      <c r="J14" s="191" t="s">
        <v>556</v>
      </c>
      <c r="K14" s="121" t="s">
        <v>557</v>
      </c>
      <c r="L14" s="88"/>
    </row>
    <row r="15" spans="2:12" ht="23.25" thickBot="1">
      <c r="B15" s="91"/>
      <c r="C15" s="92" t="s">
        <v>560</v>
      </c>
      <c r="D15" s="93" t="s">
        <v>561</v>
      </c>
      <c r="F15" s="89" t="s">
        <v>562</v>
      </c>
      <c r="G15" s="100"/>
      <c r="H15" s="190">
        <v>44651</v>
      </c>
      <c r="I15" s="142">
        <v>3205593.84</v>
      </c>
      <c r="J15" s="191" t="s">
        <v>556</v>
      </c>
      <c r="K15" s="121" t="s">
        <v>557</v>
      </c>
      <c r="L15" s="88"/>
    </row>
    <row r="16" spans="2:12" ht="15.75" thickBot="1">
      <c r="B16" s="84">
        <v>2</v>
      </c>
      <c r="C16" s="381" t="s">
        <v>563</v>
      </c>
      <c r="D16" s="381"/>
      <c r="E16" s="381"/>
      <c r="F16" s="381"/>
      <c r="G16" s="381"/>
      <c r="H16" s="387"/>
      <c r="I16" s="387"/>
      <c r="J16" s="388"/>
      <c r="K16" s="381"/>
      <c r="L16" s="383"/>
    </row>
    <row r="17" spans="2:12" ht="34.5" thickBot="1">
      <c r="B17" s="94"/>
      <c r="C17" s="86" t="s">
        <v>553</v>
      </c>
      <c r="D17" s="87" t="s">
        <v>554</v>
      </c>
      <c r="E17" s="88"/>
      <c r="F17" s="89" t="s">
        <v>555</v>
      </c>
      <c r="G17" s="100"/>
      <c r="H17" s="190">
        <v>44926</v>
      </c>
      <c r="I17" s="142">
        <v>14519382.49</v>
      </c>
      <c r="J17" s="121" t="s">
        <v>556</v>
      </c>
      <c r="K17" s="90" t="s">
        <v>557</v>
      </c>
      <c r="L17" s="88"/>
    </row>
    <row r="18" spans="2:12" ht="23.25" thickBot="1">
      <c r="B18" s="94"/>
      <c r="C18" s="86" t="s">
        <v>558</v>
      </c>
      <c r="D18" s="87" t="s">
        <v>209</v>
      </c>
      <c r="E18" s="88"/>
      <c r="F18" s="89" t="s">
        <v>559</v>
      </c>
      <c r="G18" s="100"/>
      <c r="H18" s="190">
        <v>44926</v>
      </c>
      <c r="I18" s="142">
        <v>14519382.49</v>
      </c>
      <c r="J18" s="121" t="s">
        <v>556</v>
      </c>
      <c r="K18" s="90" t="s">
        <v>557</v>
      </c>
      <c r="L18" s="88"/>
    </row>
    <row r="19" spans="2:12" ht="23.25" thickBot="1">
      <c r="B19" s="94"/>
      <c r="C19" s="86" t="s">
        <v>560</v>
      </c>
      <c r="D19" s="87" t="s">
        <v>561</v>
      </c>
      <c r="E19" s="96"/>
      <c r="F19" s="89" t="s">
        <v>562</v>
      </c>
      <c r="G19" s="100"/>
      <c r="H19" s="190" t="s">
        <v>699</v>
      </c>
      <c r="I19" s="142">
        <v>3205593.84</v>
      </c>
      <c r="J19" s="121" t="s">
        <v>556</v>
      </c>
      <c r="K19" s="90" t="s">
        <v>557</v>
      </c>
      <c r="L19" s="88"/>
    </row>
    <row r="20" spans="2:12" ht="15.75" thickBot="1">
      <c r="B20" s="84">
        <v>3</v>
      </c>
      <c r="C20" s="381" t="s">
        <v>564</v>
      </c>
      <c r="D20" s="381"/>
      <c r="E20" s="381"/>
      <c r="F20" s="381"/>
      <c r="G20" s="381"/>
      <c r="H20" s="388"/>
      <c r="I20" s="388"/>
      <c r="J20" s="381"/>
      <c r="K20" s="381"/>
      <c r="L20" s="383"/>
    </row>
    <row r="21" spans="2:12" ht="15.75" thickBot="1">
      <c r="B21" s="94"/>
      <c r="C21" s="86" t="s">
        <v>553</v>
      </c>
      <c r="D21" s="97" t="s">
        <v>554</v>
      </c>
      <c r="E21" s="88"/>
      <c r="F21" s="89" t="s">
        <v>565</v>
      </c>
      <c r="G21" s="89"/>
      <c r="H21" s="190">
        <v>44926</v>
      </c>
      <c r="I21" s="142">
        <v>14519382.49</v>
      </c>
      <c r="J21" s="89" t="s">
        <v>556</v>
      </c>
      <c r="K21" s="89" t="s">
        <v>566</v>
      </c>
      <c r="L21" s="89"/>
    </row>
    <row r="22" spans="2:12" ht="15.75" thickBot="1">
      <c r="B22" s="94"/>
      <c r="C22" s="86" t="s">
        <v>558</v>
      </c>
      <c r="D22" s="97" t="s">
        <v>209</v>
      </c>
      <c r="E22" s="88"/>
      <c r="F22" s="89" t="s">
        <v>567</v>
      </c>
      <c r="G22" s="89"/>
      <c r="H22" s="190">
        <v>44926</v>
      </c>
      <c r="I22" s="142">
        <v>14519382.49</v>
      </c>
      <c r="J22" s="89" t="s">
        <v>667</v>
      </c>
      <c r="K22" s="89" t="s">
        <v>566</v>
      </c>
      <c r="L22" s="89"/>
    </row>
    <row r="23" spans="2:12" ht="23.25" thickBot="1">
      <c r="B23" s="94"/>
      <c r="C23" s="86" t="s">
        <v>560</v>
      </c>
      <c r="D23" s="97" t="s">
        <v>561</v>
      </c>
      <c r="E23" s="88"/>
      <c r="F23" s="89" t="s">
        <v>562</v>
      </c>
      <c r="G23" s="89"/>
      <c r="H23" s="190">
        <v>44651</v>
      </c>
      <c r="I23" s="142">
        <v>3205593.84</v>
      </c>
      <c r="J23" s="89" t="s">
        <v>556</v>
      </c>
      <c r="K23" s="89" t="s">
        <v>566</v>
      </c>
      <c r="L23" s="89"/>
    </row>
    <row r="24" spans="2:12" ht="15.75" thickBot="1">
      <c r="B24" s="84">
        <v>4</v>
      </c>
      <c r="C24" s="389" t="s">
        <v>568</v>
      </c>
      <c r="D24" s="389"/>
      <c r="E24" s="389"/>
      <c r="F24" s="389"/>
      <c r="G24" s="389"/>
      <c r="H24" s="389"/>
      <c r="I24" s="389"/>
      <c r="J24" s="389"/>
      <c r="K24" s="389"/>
      <c r="L24" s="390"/>
    </row>
    <row r="25" spans="2:12" ht="15.75" thickBot="1">
      <c r="B25" s="98"/>
      <c r="C25" s="99" t="s">
        <v>553</v>
      </c>
      <c r="D25" s="391" t="s">
        <v>569</v>
      </c>
      <c r="E25" s="391"/>
      <c r="F25" s="391"/>
      <c r="G25" s="391"/>
      <c r="H25" s="391"/>
      <c r="I25" s="391"/>
      <c r="J25" s="391"/>
      <c r="K25" s="391"/>
      <c r="L25" s="392"/>
    </row>
    <row r="26" spans="2:12" ht="15.75" thickBot="1">
      <c r="B26" s="94"/>
      <c r="C26" s="86"/>
      <c r="D26" s="97" t="s">
        <v>570</v>
      </c>
      <c r="E26" s="100"/>
      <c r="F26" s="89" t="s">
        <v>571</v>
      </c>
      <c r="G26" s="88"/>
      <c r="H26" s="88"/>
      <c r="I26" s="88"/>
      <c r="J26" s="90" t="s">
        <v>556</v>
      </c>
      <c r="K26" s="90" t="s">
        <v>572</v>
      </c>
      <c r="L26" s="88"/>
    </row>
    <row r="27" spans="2:12" ht="15.75" thickBot="1">
      <c r="B27" s="94"/>
      <c r="C27" s="86"/>
      <c r="D27" s="101" t="s">
        <v>573</v>
      </c>
      <c r="E27" s="88"/>
      <c r="F27" s="89" t="s">
        <v>574</v>
      </c>
      <c r="G27" s="88"/>
      <c r="H27" s="88"/>
      <c r="I27" s="88"/>
      <c r="J27" s="90" t="s">
        <v>556</v>
      </c>
      <c r="K27" s="90" t="s">
        <v>572</v>
      </c>
      <c r="L27" s="88"/>
    </row>
    <row r="28" spans="2:12" ht="69" thickBot="1">
      <c r="B28" s="94"/>
      <c r="C28" s="86" t="s">
        <v>558</v>
      </c>
      <c r="D28" s="101" t="s">
        <v>575</v>
      </c>
      <c r="E28" s="88"/>
      <c r="F28" s="89" t="s">
        <v>576</v>
      </c>
      <c r="G28" s="88"/>
      <c r="H28" s="88"/>
      <c r="I28" s="88"/>
      <c r="J28" s="90" t="s">
        <v>556</v>
      </c>
      <c r="K28" s="90" t="s">
        <v>572</v>
      </c>
      <c r="L28" s="88"/>
    </row>
    <row r="29" spans="2:12" ht="24" thickBot="1">
      <c r="B29" s="94"/>
      <c r="C29" s="86" t="s">
        <v>560</v>
      </c>
      <c r="D29" s="101" t="s">
        <v>577</v>
      </c>
      <c r="E29" s="88"/>
      <c r="F29" s="89" t="s">
        <v>578</v>
      </c>
      <c r="G29" s="88"/>
      <c r="H29" s="88"/>
      <c r="I29" s="88"/>
      <c r="J29" s="90" t="s">
        <v>556</v>
      </c>
      <c r="K29" s="90" t="s">
        <v>572</v>
      </c>
      <c r="L29" s="88"/>
    </row>
    <row r="30" spans="2:12" ht="57.75" thickBot="1">
      <c r="B30" s="94"/>
      <c r="C30" s="86" t="s">
        <v>579</v>
      </c>
      <c r="D30" s="101" t="s">
        <v>580</v>
      </c>
      <c r="E30" s="88"/>
      <c r="F30" s="102" t="s">
        <v>576</v>
      </c>
      <c r="G30" s="88"/>
      <c r="H30" s="88"/>
      <c r="I30" s="88"/>
      <c r="J30" s="90" t="s">
        <v>556</v>
      </c>
      <c r="K30" s="90" t="s">
        <v>572</v>
      </c>
      <c r="L30" s="88"/>
    </row>
    <row r="31" ht="15.75" thickBot="1"/>
    <row r="32" spans="2:12" ht="15.75" thickBot="1">
      <c r="B32" s="84">
        <v>5</v>
      </c>
      <c r="C32" s="389" t="s">
        <v>581</v>
      </c>
      <c r="D32" s="389"/>
      <c r="E32" s="389"/>
      <c r="F32" s="389"/>
      <c r="G32" s="389"/>
      <c r="H32" s="389"/>
      <c r="I32" s="389"/>
      <c r="J32" s="389"/>
      <c r="K32" s="389"/>
      <c r="L32" s="390"/>
    </row>
    <row r="33" spans="2:12" ht="15.75" thickBot="1">
      <c r="B33" s="94"/>
      <c r="C33" s="86" t="s">
        <v>582</v>
      </c>
      <c r="D33" s="97" t="s">
        <v>583</v>
      </c>
      <c r="E33" s="88"/>
      <c r="F33" s="88" t="s">
        <v>584</v>
      </c>
      <c r="G33" s="88"/>
      <c r="H33" s="125">
        <v>44926</v>
      </c>
      <c r="I33" s="147">
        <v>6536817.5</v>
      </c>
      <c r="J33" s="88" t="s">
        <v>556</v>
      </c>
      <c r="K33" s="103" t="s">
        <v>585</v>
      </c>
      <c r="L33" s="104"/>
    </row>
    <row r="34" spans="2:12" ht="24" thickBot="1">
      <c r="B34" s="94"/>
      <c r="C34" s="86" t="s">
        <v>586</v>
      </c>
      <c r="D34" s="97" t="s">
        <v>561</v>
      </c>
      <c r="E34" s="88"/>
      <c r="F34" s="88" t="s">
        <v>584</v>
      </c>
      <c r="G34" s="88"/>
      <c r="H34" s="125">
        <v>44651</v>
      </c>
      <c r="I34" s="227">
        <v>1607065.65</v>
      </c>
      <c r="J34" s="96" t="s">
        <v>556</v>
      </c>
      <c r="K34" s="105" t="s">
        <v>587</v>
      </c>
      <c r="L34" s="9"/>
    </row>
    <row r="35" spans="2:12" ht="15.75" thickBot="1">
      <c r="B35" s="84">
        <v>6</v>
      </c>
      <c r="C35" s="389" t="s">
        <v>588</v>
      </c>
      <c r="D35" s="389"/>
      <c r="E35" s="389"/>
      <c r="F35" s="389"/>
      <c r="G35" s="389"/>
      <c r="H35" s="389"/>
      <c r="I35" s="389"/>
      <c r="J35" s="389"/>
      <c r="K35" s="389"/>
      <c r="L35" s="390"/>
    </row>
    <row r="36" spans="2:12" ht="15.75" thickBot="1">
      <c r="B36" s="94"/>
      <c r="C36" s="86" t="s">
        <v>582</v>
      </c>
      <c r="D36" s="97" t="s">
        <v>583</v>
      </c>
      <c r="E36" s="88"/>
      <c r="F36" s="88" t="s">
        <v>589</v>
      </c>
      <c r="G36" s="88"/>
      <c r="H36" s="88"/>
      <c r="I36" s="88">
        <v>0</v>
      </c>
      <c r="J36" s="88" t="s">
        <v>556</v>
      </c>
      <c r="K36" s="88" t="s">
        <v>590</v>
      </c>
      <c r="L36" s="104"/>
    </row>
    <row r="37" spans="2:12" ht="15.75" thickBot="1">
      <c r="B37" s="84">
        <v>7</v>
      </c>
      <c r="C37" s="389" t="s">
        <v>591</v>
      </c>
      <c r="D37" s="389"/>
      <c r="E37" s="389"/>
      <c r="F37" s="389"/>
      <c r="G37" s="389"/>
      <c r="H37" s="389"/>
      <c r="I37" s="389"/>
      <c r="J37" s="389"/>
      <c r="K37" s="389"/>
      <c r="L37" s="390"/>
    </row>
    <row r="38" spans="2:12" ht="23.25" thickBot="1">
      <c r="B38" s="94"/>
      <c r="C38" s="86" t="s">
        <v>582</v>
      </c>
      <c r="D38" s="87" t="s">
        <v>554</v>
      </c>
      <c r="E38" s="95"/>
      <c r="F38" s="106" t="s">
        <v>592</v>
      </c>
      <c r="G38" s="107"/>
      <c r="H38" s="95"/>
      <c r="I38" s="90"/>
      <c r="J38" s="87" t="s">
        <v>556</v>
      </c>
      <c r="K38" s="94" t="s">
        <v>593</v>
      </c>
      <c r="L38" s="90"/>
    </row>
    <row r="39" spans="2:12" ht="15.75" thickBot="1">
      <c r="B39" s="94"/>
      <c r="C39" s="86" t="s">
        <v>586</v>
      </c>
      <c r="D39" s="87" t="s">
        <v>209</v>
      </c>
      <c r="E39" s="95"/>
      <c r="F39" s="86" t="s">
        <v>571</v>
      </c>
      <c r="G39" s="107"/>
      <c r="H39" s="95"/>
      <c r="I39" s="90"/>
      <c r="J39" s="87" t="s">
        <v>556</v>
      </c>
      <c r="K39" s="94" t="s">
        <v>593</v>
      </c>
      <c r="L39" s="90"/>
    </row>
    <row r="40" spans="2:12" ht="15.75" thickBot="1">
      <c r="B40" s="94"/>
      <c r="C40" s="86" t="s">
        <v>560</v>
      </c>
      <c r="D40" s="87" t="s">
        <v>561</v>
      </c>
      <c r="E40" s="95"/>
      <c r="F40" s="86" t="s">
        <v>574</v>
      </c>
      <c r="G40" s="107"/>
      <c r="H40" s="95"/>
      <c r="I40" s="90"/>
      <c r="J40" s="87" t="s">
        <v>556</v>
      </c>
      <c r="K40" s="94" t="s">
        <v>593</v>
      </c>
      <c r="L40" s="90"/>
    </row>
    <row r="41" spans="2:12" ht="15.75" thickBot="1">
      <c r="B41" s="401" t="s">
        <v>594</v>
      </c>
      <c r="C41" s="389"/>
      <c r="D41" s="389"/>
      <c r="E41" s="389"/>
      <c r="F41" s="389"/>
      <c r="G41" s="389"/>
      <c r="H41" s="389"/>
      <c r="I41" s="389"/>
      <c r="J41" s="389"/>
      <c r="K41" s="389"/>
      <c r="L41" s="390"/>
    </row>
    <row r="42" spans="2:12" ht="15.75" thickBot="1">
      <c r="B42" s="108">
        <v>1</v>
      </c>
      <c r="C42" s="402" t="s">
        <v>555</v>
      </c>
      <c r="D42" s="402"/>
      <c r="E42" s="402"/>
      <c r="F42" s="402"/>
      <c r="G42" s="402"/>
      <c r="H42" s="402"/>
      <c r="I42" s="402"/>
      <c r="J42" s="402"/>
      <c r="K42" s="402"/>
      <c r="L42" s="403"/>
    </row>
    <row r="43" spans="2:12" ht="35.25" thickBot="1">
      <c r="B43" s="94"/>
      <c r="C43" s="86" t="s">
        <v>553</v>
      </c>
      <c r="D43" s="101" t="s">
        <v>595</v>
      </c>
      <c r="E43" s="88"/>
      <c r="F43" s="109" t="s">
        <v>555</v>
      </c>
      <c r="G43" s="109"/>
      <c r="H43" s="126"/>
      <c r="I43" s="109"/>
      <c r="J43" s="109"/>
      <c r="K43" s="109" t="s">
        <v>596</v>
      </c>
      <c r="L43" s="109"/>
    </row>
    <row r="44" spans="2:12" ht="35.25" thickBot="1">
      <c r="B44" s="94"/>
      <c r="C44" s="86" t="s">
        <v>558</v>
      </c>
      <c r="D44" s="101" t="s">
        <v>597</v>
      </c>
      <c r="E44" s="88"/>
      <c r="F44" s="109" t="s">
        <v>598</v>
      </c>
      <c r="G44" s="109"/>
      <c r="H44" s="109"/>
      <c r="I44" s="109"/>
      <c r="J44" s="109"/>
      <c r="K44" s="109" t="s">
        <v>596</v>
      </c>
      <c r="L44" s="109"/>
    </row>
    <row r="45" spans="2:12" ht="35.25" thickBot="1">
      <c r="B45" s="94"/>
      <c r="C45" s="86" t="s">
        <v>560</v>
      </c>
      <c r="D45" s="101" t="s">
        <v>599</v>
      </c>
      <c r="E45" s="88"/>
      <c r="F45" s="109" t="s">
        <v>555</v>
      </c>
      <c r="G45" s="109"/>
      <c r="H45" s="109"/>
      <c r="I45" s="109"/>
      <c r="J45" s="109"/>
      <c r="K45" s="109" t="s">
        <v>596</v>
      </c>
      <c r="L45" s="109"/>
    </row>
    <row r="46" spans="2:12" ht="46.5" thickBot="1">
      <c r="B46" s="94"/>
      <c r="C46" s="86" t="s">
        <v>579</v>
      </c>
      <c r="D46" s="101" t="s">
        <v>600</v>
      </c>
      <c r="E46" s="88"/>
      <c r="F46" s="109" t="s">
        <v>601</v>
      </c>
      <c r="G46" s="109"/>
      <c r="H46" s="109"/>
      <c r="I46" s="109"/>
      <c r="J46" s="109"/>
      <c r="K46" s="109" t="s">
        <v>596</v>
      </c>
      <c r="L46" s="109"/>
    </row>
    <row r="47" spans="2:12" ht="35.25" thickBot="1">
      <c r="B47" s="94"/>
      <c r="C47" s="86" t="s">
        <v>602</v>
      </c>
      <c r="D47" s="101" t="s">
        <v>603</v>
      </c>
      <c r="E47" s="88"/>
      <c r="F47" s="109" t="s">
        <v>604</v>
      </c>
      <c r="G47" s="109"/>
      <c r="H47" s="109"/>
      <c r="I47" s="109"/>
      <c r="J47" s="109"/>
      <c r="K47" s="109" t="s">
        <v>596</v>
      </c>
      <c r="L47" s="109"/>
    </row>
    <row r="48" spans="2:12" ht="15.75" thickBot="1">
      <c r="B48" s="84">
        <v>2</v>
      </c>
      <c r="C48" s="401" t="s">
        <v>605</v>
      </c>
      <c r="D48" s="389"/>
      <c r="E48" s="389"/>
      <c r="F48" s="389"/>
      <c r="G48" s="389"/>
      <c r="H48" s="389"/>
      <c r="I48" s="389"/>
      <c r="J48" s="389"/>
      <c r="K48" s="389"/>
      <c r="L48" s="390"/>
    </row>
    <row r="49" spans="2:12" ht="45.75" thickBot="1">
      <c r="B49" s="94"/>
      <c r="C49" s="86" t="s">
        <v>553</v>
      </c>
      <c r="D49" s="110" t="s">
        <v>606</v>
      </c>
      <c r="E49" s="111"/>
      <c r="F49" s="111" t="s">
        <v>607</v>
      </c>
      <c r="G49" s="88"/>
      <c r="H49" s="88"/>
      <c r="I49" s="88"/>
      <c r="K49" s="88" t="s">
        <v>557</v>
      </c>
      <c r="L49" s="88"/>
    </row>
    <row r="50" spans="2:12" ht="45.75" thickBot="1">
      <c r="B50" s="94"/>
      <c r="C50" s="86" t="s">
        <v>558</v>
      </c>
      <c r="D50" s="110" t="s">
        <v>608</v>
      </c>
      <c r="E50" s="111"/>
      <c r="F50" s="111" t="s">
        <v>607</v>
      </c>
      <c r="G50" s="88"/>
      <c r="H50" s="88"/>
      <c r="I50" s="88"/>
      <c r="J50" s="88"/>
      <c r="K50" s="88" t="s">
        <v>557</v>
      </c>
      <c r="L50" s="88"/>
    </row>
    <row r="51" spans="2:12" ht="57" thickBot="1">
      <c r="B51" s="94"/>
      <c r="C51" s="86" t="s">
        <v>560</v>
      </c>
      <c r="D51" s="110" t="s">
        <v>609</v>
      </c>
      <c r="E51" s="111"/>
      <c r="F51" s="111" t="s">
        <v>607</v>
      </c>
      <c r="G51" s="88"/>
      <c r="H51" s="88"/>
      <c r="I51" s="88"/>
      <c r="J51" s="88"/>
      <c r="K51" s="88" t="s">
        <v>557</v>
      </c>
      <c r="L51" s="88"/>
    </row>
    <row r="52" spans="2:12" ht="57" thickBot="1">
      <c r="B52" s="94"/>
      <c r="C52" s="86" t="s">
        <v>579</v>
      </c>
      <c r="D52" s="110" t="s">
        <v>610</v>
      </c>
      <c r="E52" s="111"/>
      <c r="F52" s="111" t="s">
        <v>611</v>
      </c>
      <c r="G52" s="88"/>
      <c r="H52" s="88"/>
      <c r="I52" s="88"/>
      <c r="J52" s="88"/>
      <c r="K52" s="88" t="s">
        <v>557</v>
      </c>
      <c r="L52" s="88"/>
    </row>
    <row r="53" ht="15.75" thickBot="1"/>
    <row r="54" spans="2:12" ht="15.75" thickBot="1">
      <c r="B54" s="84">
        <v>3</v>
      </c>
      <c r="C54" s="112" t="s">
        <v>612</v>
      </c>
      <c r="D54" s="113"/>
      <c r="E54" s="113"/>
      <c r="F54" s="113"/>
      <c r="G54" s="113"/>
      <c r="H54" s="113"/>
      <c r="I54" s="113"/>
      <c r="J54" s="113"/>
      <c r="K54" s="113"/>
      <c r="L54" s="114"/>
    </row>
    <row r="55" spans="2:12" ht="24" thickBot="1">
      <c r="B55" s="115"/>
      <c r="C55" s="106" t="s">
        <v>582</v>
      </c>
      <c r="D55" s="101" t="s">
        <v>613</v>
      </c>
      <c r="E55" s="88"/>
      <c r="F55" s="88" t="s">
        <v>614</v>
      </c>
      <c r="G55" s="88"/>
      <c r="H55" s="125"/>
      <c r="I55" s="88"/>
      <c r="J55" s="88"/>
      <c r="K55" s="88" t="s">
        <v>585</v>
      </c>
      <c r="L55" s="88"/>
    </row>
    <row r="56" spans="2:12" ht="57.75" thickBot="1">
      <c r="B56" s="115"/>
      <c r="C56" s="106" t="s">
        <v>586</v>
      </c>
      <c r="D56" s="101" t="s">
        <v>615</v>
      </c>
      <c r="E56" s="88"/>
      <c r="F56" s="88" t="s">
        <v>614</v>
      </c>
      <c r="G56" s="88"/>
      <c r="H56" s="125"/>
      <c r="I56" s="88"/>
      <c r="J56" s="88"/>
      <c r="K56" s="88" t="s">
        <v>585</v>
      </c>
      <c r="L56" s="88"/>
    </row>
    <row r="57" ht="15.75" thickBot="1"/>
    <row r="58" spans="1:12" ht="15.75" thickBot="1">
      <c r="A58" s="116"/>
      <c r="B58" s="395" t="s">
        <v>616</v>
      </c>
      <c r="C58" s="391"/>
      <c r="D58" s="391"/>
      <c r="E58" s="391"/>
      <c r="F58" s="391"/>
      <c r="G58" s="391"/>
      <c r="H58" s="391"/>
      <c r="I58" s="391"/>
      <c r="J58" s="391"/>
      <c r="K58" s="391"/>
      <c r="L58" s="392"/>
    </row>
    <row r="59" spans="2:12" ht="15.75" thickBot="1">
      <c r="B59" s="384" t="s">
        <v>551</v>
      </c>
      <c r="C59" s="385"/>
      <c r="D59" s="385"/>
      <c r="E59" s="385"/>
      <c r="F59" s="385"/>
      <c r="G59" s="385"/>
      <c r="H59" s="385"/>
      <c r="I59" s="385"/>
      <c r="J59" s="385"/>
      <c r="K59" s="385"/>
      <c r="L59" s="386"/>
    </row>
    <row r="60" spans="2:12" ht="15.75" thickBot="1">
      <c r="B60" s="117">
        <v>1</v>
      </c>
      <c r="C60" s="393" t="s">
        <v>617</v>
      </c>
      <c r="D60" s="393"/>
      <c r="E60" s="393"/>
      <c r="F60" s="393"/>
      <c r="G60" s="393"/>
      <c r="H60" s="393"/>
      <c r="I60" s="393"/>
      <c r="J60" s="393"/>
      <c r="K60" s="393"/>
      <c r="L60" s="394"/>
    </row>
    <row r="61" spans="2:12" ht="35.25" thickBot="1">
      <c r="B61" s="94"/>
      <c r="C61" s="86" t="s">
        <v>553</v>
      </c>
      <c r="D61" s="101" t="s">
        <v>618</v>
      </c>
      <c r="E61" s="103"/>
      <c r="F61" s="103" t="s">
        <v>619</v>
      </c>
      <c r="G61" s="88"/>
      <c r="H61" s="88"/>
      <c r="I61" s="88"/>
      <c r="J61" s="90" t="s">
        <v>556</v>
      </c>
      <c r="K61" s="88" t="s">
        <v>620</v>
      </c>
      <c r="L61" s="118"/>
    </row>
    <row r="62" spans="2:12" ht="46.5" thickBot="1">
      <c r="B62" s="94"/>
      <c r="C62" s="86" t="s">
        <v>558</v>
      </c>
      <c r="D62" s="101" t="s">
        <v>621</v>
      </c>
      <c r="E62" s="103"/>
      <c r="F62" s="103" t="s">
        <v>622</v>
      </c>
      <c r="G62" s="88"/>
      <c r="H62" s="88"/>
      <c r="I62" s="88"/>
      <c r="J62" s="90" t="s">
        <v>556</v>
      </c>
      <c r="K62" s="88" t="s">
        <v>620</v>
      </c>
      <c r="L62" s="118"/>
    </row>
    <row r="63" spans="2:12" ht="46.5" thickBot="1">
      <c r="B63" s="94"/>
      <c r="C63" s="86" t="s">
        <v>560</v>
      </c>
      <c r="D63" s="101" t="s">
        <v>623</v>
      </c>
      <c r="E63" s="103"/>
      <c r="F63" s="103" t="s">
        <v>622</v>
      </c>
      <c r="G63" s="88"/>
      <c r="H63" s="88"/>
      <c r="I63" s="88"/>
      <c r="J63" s="90" t="s">
        <v>556</v>
      </c>
      <c r="K63" s="88" t="s">
        <v>620</v>
      </c>
      <c r="L63" s="118"/>
    </row>
    <row r="64" spans="2:12" ht="46.5" thickBot="1">
      <c r="B64" s="94"/>
      <c r="C64" s="86" t="s">
        <v>579</v>
      </c>
      <c r="D64" s="101" t="s">
        <v>624</v>
      </c>
      <c r="E64" s="103"/>
      <c r="F64" s="103" t="s">
        <v>622</v>
      </c>
      <c r="G64" s="88"/>
      <c r="H64" s="88"/>
      <c r="I64" s="88"/>
      <c r="J64" s="90" t="s">
        <v>556</v>
      </c>
      <c r="K64" s="88" t="s">
        <v>620</v>
      </c>
      <c r="L64" s="118"/>
    </row>
    <row r="65" spans="2:12" ht="57.75" thickBot="1">
      <c r="B65" s="94"/>
      <c r="C65" s="86" t="s">
        <v>602</v>
      </c>
      <c r="D65" s="101" t="s">
        <v>625</v>
      </c>
      <c r="E65" s="103"/>
      <c r="F65" s="103"/>
      <c r="G65" s="88"/>
      <c r="H65" s="88"/>
      <c r="I65" s="88"/>
      <c r="J65" s="90" t="s">
        <v>556</v>
      </c>
      <c r="K65" s="109" t="s">
        <v>626</v>
      </c>
      <c r="L65" s="118"/>
    </row>
    <row r="66" spans="2:12" ht="15.75" thickBot="1">
      <c r="B66" s="395" t="s">
        <v>594</v>
      </c>
      <c r="C66" s="391"/>
      <c r="D66" s="391"/>
      <c r="E66" s="391"/>
      <c r="F66" s="391"/>
      <c r="G66" s="391"/>
      <c r="H66" s="391"/>
      <c r="I66" s="391"/>
      <c r="J66" s="391"/>
      <c r="K66" s="391"/>
      <c r="L66" s="392"/>
    </row>
    <row r="67" spans="2:12" ht="45.75" thickBot="1">
      <c r="B67" s="95">
        <v>1</v>
      </c>
      <c r="C67" s="119"/>
      <c r="D67" s="89" t="s">
        <v>627</v>
      </c>
      <c r="E67" s="88"/>
      <c r="F67" s="109" t="s">
        <v>628</v>
      </c>
      <c r="G67" s="88"/>
      <c r="H67" s="88"/>
      <c r="I67" s="88"/>
      <c r="J67" s="88"/>
      <c r="K67" s="109" t="s">
        <v>629</v>
      </c>
      <c r="L67" s="104"/>
    </row>
    <row r="68" spans="2:12" ht="45.75" thickBot="1">
      <c r="B68" s="95">
        <v>2</v>
      </c>
      <c r="C68" s="119"/>
      <c r="D68" s="89" t="s">
        <v>630</v>
      </c>
      <c r="E68" s="88"/>
      <c r="F68" s="109" t="s">
        <v>628</v>
      </c>
      <c r="G68" s="88"/>
      <c r="H68" s="88"/>
      <c r="I68" s="88"/>
      <c r="J68" s="88"/>
      <c r="K68" s="109" t="s">
        <v>629</v>
      </c>
      <c r="L68" s="104"/>
    </row>
    <row r="69" spans="2:12" ht="35.25" thickBot="1">
      <c r="B69" s="95">
        <v>3</v>
      </c>
      <c r="C69" s="119"/>
      <c r="D69" s="89" t="s">
        <v>631</v>
      </c>
      <c r="E69" s="88"/>
      <c r="F69" s="109" t="s">
        <v>628</v>
      </c>
      <c r="G69" s="88"/>
      <c r="H69" s="88"/>
      <c r="I69" s="88"/>
      <c r="J69" s="88"/>
      <c r="K69" s="109" t="s">
        <v>632</v>
      </c>
      <c r="L69" s="104"/>
    </row>
    <row r="70" spans="2:12" ht="15.75" thickBot="1">
      <c r="B70" s="396" t="s">
        <v>633</v>
      </c>
      <c r="C70" s="397"/>
      <c r="D70" s="397"/>
      <c r="E70" s="397"/>
      <c r="F70" s="397"/>
      <c r="G70" s="397"/>
      <c r="H70" s="397"/>
      <c r="I70" s="397"/>
      <c r="J70" s="397"/>
      <c r="K70" s="397"/>
      <c r="L70" s="398"/>
    </row>
    <row r="71" spans="2:12" ht="15.75" thickBot="1">
      <c r="B71" s="384" t="s">
        <v>551</v>
      </c>
      <c r="C71" s="385"/>
      <c r="D71" s="385"/>
      <c r="E71" s="385"/>
      <c r="F71" s="385"/>
      <c r="G71" s="385"/>
      <c r="H71" s="385"/>
      <c r="I71" s="385"/>
      <c r="J71" s="385"/>
      <c r="K71" s="385"/>
      <c r="L71" s="386"/>
    </row>
    <row r="72" spans="2:12" ht="15.75" thickBot="1">
      <c r="B72" s="120">
        <v>1</v>
      </c>
      <c r="C72" s="399" t="s">
        <v>634</v>
      </c>
      <c r="D72" s="399"/>
      <c r="E72" s="399"/>
      <c r="F72" s="399"/>
      <c r="G72" s="399"/>
      <c r="H72" s="399"/>
      <c r="I72" s="399"/>
      <c r="J72" s="399"/>
      <c r="K72" s="399"/>
      <c r="L72" s="400"/>
    </row>
    <row r="73" spans="2:12" ht="15.75" thickBot="1">
      <c r="B73" s="94"/>
      <c r="C73" s="86" t="s">
        <v>553</v>
      </c>
      <c r="D73" s="97" t="s">
        <v>635</v>
      </c>
      <c r="E73" s="95"/>
      <c r="F73" s="86"/>
      <c r="G73" s="88"/>
      <c r="H73" s="94"/>
      <c r="I73" s="90"/>
      <c r="J73" s="97" t="s">
        <v>556</v>
      </c>
      <c r="K73" s="94" t="s">
        <v>636</v>
      </c>
      <c r="L73" s="121"/>
    </row>
    <row r="74" spans="2:12" ht="15.75" thickBot="1">
      <c r="B74" s="94"/>
      <c r="C74" s="86" t="s">
        <v>558</v>
      </c>
      <c r="D74" s="97" t="s">
        <v>637</v>
      </c>
      <c r="E74" s="95"/>
      <c r="F74" s="86"/>
      <c r="G74" s="88"/>
      <c r="H74" s="94"/>
      <c r="I74" s="90"/>
      <c r="J74" s="97" t="s">
        <v>556</v>
      </c>
      <c r="K74" s="94" t="s">
        <v>636</v>
      </c>
      <c r="L74" s="121"/>
    </row>
    <row r="78" spans="4:9" ht="15">
      <c r="D78" s="146" t="s">
        <v>647</v>
      </c>
      <c r="E78" s="146"/>
      <c r="F78" s="146"/>
      <c r="G78" s="146"/>
      <c r="H78" s="146"/>
      <c r="I78"/>
    </row>
    <row r="79" spans="4:11" ht="15">
      <c r="D79" s="144"/>
      <c r="E79" s="144"/>
      <c r="F79" s="144" t="s">
        <v>679</v>
      </c>
      <c r="G79" s="144"/>
      <c r="H79" s="144"/>
      <c r="I79" s="144" t="s">
        <v>670</v>
      </c>
      <c r="J79"/>
      <c r="K79"/>
    </row>
    <row r="80" spans="4:11" ht="15">
      <c r="D80" s="143"/>
      <c r="E80" s="143"/>
      <c r="F80" s="143"/>
      <c r="G80" s="143"/>
      <c r="H80" s="143"/>
      <c r="I80" s="143"/>
      <c r="J80"/>
      <c r="K80"/>
    </row>
    <row r="81" spans="4:11" ht="15">
      <c r="D81" s="143"/>
      <c r="E81" s="143"/>
      <c r="F81" s="143"/>
      <c r="G81" s="143"/>
      <c r="H81" s="143"/>
      <c r="I81" s="143"/>
      <c r="J81"/>
      <c r="K81"/>
    </row>
    <row r="82" spans="4:11" ht="15">
      <c r="D82" s="143" t="s">
        <v>649</v>
      </c>
      <c r="E82" s="143"/>
      <c r="F82" s="143" t="s">
        <v>650</v>
      </c>
      <c r="G82" s="143"/>
      <c r="H82" s="144"/>
      <c r="I82" s="143" t="s">
        <v>649</v>
      </c>
      <c r="J82"/>
      <c r="K82"/>
    </row>
    <row r="83" spans="4:11" ht="15">
      <c r="D83" s="144" t="s">
        <v>673</v>
      </c>
      <c r="E83" s="144"/>
      <c r="F83" s="144" t="s">
        <v>675</v>
      </c>
      <c r="G83" s="144"/>
      <c r="H83" s="144"/>
      <c r="I83" s="144" t="s">
        <v>671</v>
      </c>
      <c r="J83"/>
      <c r="K83"/>
    </row>
    <row r="84" spans="4:11" ht="15">
      <c r="D84" s="144" t="s">
        <v>674</v>
      </c>
      <c r="E84" s="144"/>
      <c r="F84" s="144" t="s">
        <v>678</v>
      </c>
      <c r="G84" s="144"/>
      <c r="H84" s="144"/>
      <c r="I84" s="144" t="s">
        <v>672</v>
      </c>
      <c r="J84"/>
      <c r="K84"/>
    </row>
    <row r="85" spans="4:11" ht="15">
      <c r="D85" s="144"/>
      <c r="E85" s="143"/>
      <c r="F85" s="143"/>
      <c r="G85" s="143"/>
      <c r="H85" s="144"/>
      <c r="I85" s="144"/>
      <c r="J85"/>
      <c r="K85"/>
    </row>
    <row r="86" spans="4:9" ht="15">
      <c r="D86"/>
      <c r="E86"/>
      <c r="F86" s="30"/>
      <c r="G86" s="30"/>
      <c r="H86" s="30"/>
      <c r="I86"/>
    </row>
  </sheetData>
  <sheetProtection/>
  <mergeCells count="33">
    <mergeCell ref="C60:L60"/>
    <mergeCell ref="B66:L66"/>
    <mergeCell ref="B70:L70"/>
    <mergeCell ref="B71:L71"/>
    <mergeCell ref="C72:L72"/>
    <mergeCell ref="C37:L37"/>
    <mergeCell ref="B41:L41"/>
    <mergeCell ref="C42:L42"/>
    <mergeCell ref="C48:L48"/>
    <mergeCell ref="B58:L58"/>
    <mergeCell ref="B59:L59"/>
    <mergeCell ref="C16:L16"/>
    <mergeCell ref="C20:L20"/>
    <mergeCell ref="C24:L24"/>
    <mergeCell ref="D25:L25"/>
    <mergeCell ref="C32:L32"/>
    <mergeCell ref="C35:L35"/>
    <mergeCell ref="E8:F8"/>
    <mergeCell ref="G8:H8"/>
    <mergeCell ref="I8:J8"/>
    <mergeCell ref="B10:L10"/>
    <mergeCell ref="B11:L11"/>
    <mergeCell ref="C12:L12"/>
    <mergeCell ref="B2:L2"/>
    <mergeCell ref="B3:L3"/>
    <mergeCell ref="B4:L4"/>
    <mergeCell ref="B5:L5"/>
    <mergeCell ref="B6:L6"/>
    <mergeCell ref="B7:D9"/>
    <mergeCell ref="E7:H7"/>
    <mergeCell ref="I7:J7"/>
    <mergeCell ref="K7:K9"/>
    <mergeCell ref="L7:L9"/>
  </mergeCells>
  <conditionalFormatting sqref="I34">
    <cfRule type="containsText" priority="2" dxfId="0" operator="containsText" text="Devengado">
      <formula>NOT(ISERROR(SEARCH("Devengado",I34)))</formula>
    </cfRule>
    <cfRule type="cellIs" priority="1" dxfId="22" operator="equal">
      <formula>4</formula>
    </cfRule>
  </conditionalFormatting>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B1:F36"/>
  <sheetViews>
    <sheetView showGridLines="0" zoomScalePageLayoutView="0" workbookViewId="0" topLeftCell="A1">
      <selection activeCell="E14" sqref="E14"/>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42" t="s">
        <v>700</v>
      </c>
      <c r="C1" s="442"/>
      <c r="D1" s="451"/>
      <c r="E1" s="451"/>
      <c r="F1" s="451"/>
    </row>
    <row r="2" spans="2:6" ht="15">
      <c r="B2" s="442" t="s">
        <v>701</v>
      </c>
      <c r="C2" s="442"/>
      <c r="D2" s="451"/>
      <c r="E2" s="451"/>
      <c r="F2" s="451"/>
    </row>
    <row r="3" spans="2:6" ht="15">
      <c r="B3" s="443"/>
      <c r="C3" s="443"/>
      <c r="D3" s="452"/>
      <c r="E3" s="452"/>
      <c r="F3" s="452"/>
    </row>
    <row r="4" spans="2:6" ht="45">
      <c r="B4" s="443" t="s">
        <v>702</v>
      </c>
      <c r="C4" s="443"/>
      <c r="D4" s="452"/>
      <c r="E4" s="452"/>
      <c r="F4" s="452"/>
    </row>
    <row r="5" spans="2:6" ht="15">
      <c r="B5" s="443"/>
      <c r="C5" s="443"/>
      <c r="D5" s="452"/>
      <c r="E5" s="452"/>
      <c r="F5" s="452"/>
    </row>
    <row r="6" spans="2:6" ht="30">
      <c r="B6" s="442" t="s">
        <v>703</v>
      </c>
      <c r="C6" s="442"/>
      <c r="D6" s="451"/>
      <c r="E6" s="451" t="s">
        <v>704</v>
      </c>
      <c r="F6" s="451" t="s">
        <v>705</v>
      </c>
    </row>
    <row r="7" spans="2:6" ht="15.75" thickBot="1">
      <c r="B7" s="443"/>
      <c r="C7" s="443"/>
      <c r="D7" s="452"/>
      <c r="E7" s="452"/>
      <c r="F7" s="452"/>
    </row>
    <row r="8" spans="2:6" ht="60">
      <c r="B8" s="444" t="s">
        <v>706</v>
      </c>
      <c r="C8" s="445"/>
      <c r="D8" s="453"/>
      <c r="E8" s="453">
        <v>2</v>
      </c>
      <c r="F8" s="454"/>
    </row>
    <row r="9" spans="2:6" ht="15">
      <c r="B9" s="446"/>
      <c r="C9" s="443"/>
      <c r="D9" s="452"/>
      <c r="E9" s="455" t="s">
        <v>707</v>
      </c>
      <c r="F9" s="456" t="s">
        <v>709</v>
      </c>
    </row>
    <row r="10" spans="2:6" ht="15.75" thickBot="1">
      <c r="B10" s="447"/>
      <c r="C10" s="448"/>
      <c r="D10" s="457"/>
      <c r="E10" s="458" t="s">
        <v>708</v>
      </c>
      <c r="F10" s="459"/>
    </row>
    <row r="11" spans="2:6" ht="15.75" thickBot="1">
      <c r="B11" s="443"/>
      <c r="C11" s="443"/>
      <c r="D11" s="452"/>
      <c r="E11" s="452"/>
      <c r="F11" s="452"/>
    </row>
    <row r="12" spans="2:6" ht="45">
      <c r="B12" s="444" t="s">
        <v>710</v>
      </c>
      <c r="C12" s="445"/>
      <c r="D12" s="453"/>
      <c r="E12" s="453">
        <v>14</v>
      </c>
      <c r="F12" s="454"/>
    </row>
    <row r="13" spans="2:6" ht="15">
      <c r="B13" s="446"/>
      <c r="C13" s="443"/>
      <c r="D13" s="452"/>
      <c r="E13" s="455" t="s">
        <v>711</v>
      </c>
      <c r="F13" s="456" t="s">
        <v>709</v>
      </c>
    </row>
    <row r="14" spans="2:6" ht="15">
      <c r="B14" s="446"/>
      <c r="C14" s="443"/>
      <c r="D14" s="452"/>
      <c r="E14" s="455" t="s">
        <v>712</v>
      </c>
      <c r="F14" s="456"/>
    </row>
    <row r="15" spans="2:6" ht="15">
      <c r="B15" s="446"/>
      <c r="C15" s="443"/>
      <c r="D15" s="452"/>
      <c r="E15" s="455" t="s">
        <v>713</v>
      </c>
      <c r="F15" s="456"/>
    </row>
    <row r="16" spans="2:6" ht="15">
      <c r="B16" s="446"/>
      <c r="C16" s="443"/>
      <c r="D16" s="452"/>
      <c r="E16" s="455" t="s">
        <v>714</v>
      </c>
      <c r="F16" s="456"/>
    </row>
    <row r="17" spans="2:6" ht="15">
      <c r="B17" s="446"/>
      <c r="C17" s="443"/>
      <c r="D17" s="452"/>
      <c r="E17" s="455" t="s">
        <v>715</v>
      </c>
      <c r="F17" s="456" t="s">
        <v>709</v>
      </c>
    </row>
    <row r="18" spans="2:6" ht="15">
      <c r="B18" s="446"/>
      <c r="C18" s="443"/>
      <c r="D18" s="452"/>
      <c r="E18" s="455" t="s">
        <v>716</v>
      </c>
      <c r="F18" s="456" t="s">
        <v>709</v>
      </c>
    </row>
    <row r="19" spans="2:6" ht="15">
      <c r="B19" s="446"/>
      <c r="C19" s="443"/>
      <c r="D19" s="452"/>
      <c r="E19" s="455" t="s">
        <v>717</v>
      </c>
      <c r="F19" s="456"/>
    </row>
    <row r="20" spans="2:6" ht="15.75" thickBot="1">
      <c r="B20" s="447"/>
      <c r="C20" s="448"/>
      <c r="D20" s="457"/>
      <c r="E20" s="458" t="s">
        <v>718</v>
      </c>
      <c r="F20" s="459" t="s">
        <v>709</v>
      </c>
    </row>
    <row r="21" spans="2:6" ht="15.75" thickBot="1">
      <c r="B21" s="443"/>
      <c r="C21" s="443"/>
      <c r="D21" s="452"/>
      <c r="E21" s="452"/>
      <c r="F21" s="452"/>
    </row>
    <row r="22" spans="2:6" ht="60">
      <c r="B22" s="444" t="s">
        <v>719</v>
      </c>
      <c r="C22" s="445"/>
      <c r="D22" s="453"/>
      <c r="E22" s="453">
        <v>22</v>
      </c>
      <c r="F22" s="454"/>
    </row>
    <row r="23" spans="2:6" ht="15">
      <c r="B23" s="446"/>
      <c r="C23" s="443"/>
      <c r="D23" s="452"/>
      <c r="E23" s="455" t="s">
        <v>720</v>
      </c>
      <c r="F23" s="456" t="s">
        <v>709</v>
      </c>
    </row>
    <row r="24" spans="2:6" ht="15">
      <c r="B24" s="446"/>
      <c r="C24" s="443"/>
      <c r="D24" s="452"/>
      <c r="E24" s="455" t="s">
        <v>721</v>
      </c>
      <c r="F24" s="456"/>
    </row>
    <row r="25" spans="2:6" ht="15">
      <c r="B25" s="446"/>
      <c r="C25" s="443"/>
      <c r="D25" s="452"/>
      <c r="E25" s="455" t="s">
        <v>715</v>
      </c>
      <c r="F25" s="456" t="s">
        <v>709</v>
      </c>
    </row>
    <row r="26" spans="2:6" ht="15">
      <c r="B26" s="446"/>
      <c r="C26" s="443"/>
      <c r="D26" s="452"/>
      <c r="E26" s="455" t="s">
        <v>722</v>
      </c>
      <c r="F26" s="456" t="s">
        <v>709</v>
      </c>
    </row>
    <row r="27" spans="2:6" ht="15">
      <c r="B27" s="446"/>
      <c r="C27" s="443"/>
      <c r="D27" s="452"/>
      <c r="E27" s="455" t="s">
        <v>723</v>
      </c>
      <c r="F27" s="456"/>
    </row>
    <row r="28" spans="2:6" ht="15.75" thickBot="1">
      <c r="B28" s="447"/>
      <c r="C28" s="448"/>
      <c r="D28" s="457"/>
      <c r="E28" s="458" t="s">
        <v>718</v>
      </c>
      <c r="F28" s="459" t="s">
        <v>709</v>
      </c>
    </row>
    <row r="29" spans="2:6" ht="15">
      <c r="B29" s="443"/>
      <c r="C29" s="443"/>
      <c r="D29" s="452"/>
      <c r="E29" s="452"/>
      <c r="F29" s="452"/>
    </row>
    <row r="30" spans="2:6" ht="15">
      <c r="B30" s="443"/>
      <c r="C30" s="443"/>
      <c r="D30" s="452"/>
      <c r="E30" s="452"/>
      <c r="F30" s="452"/>
    </row>
    <row r="31" spans="2:6" ht="15">
      <c r="B31" s="442" t="s">
        <v>724</v>
      </c>
      <c r="C31" s="442"/>
      <c r="D31" s="451"/>
      <c r="E31" s="451"/>
      <c r="F31" s="451"/>
    </row>
    <row r="32" spans="2:6" ht="15.75" thickBot="1">
      <c r="B32" s="443"/>
      <c r="C32" s="443"/>
      <c r="D32" s="452"/>
      <c r="E32" s="452"/>
      <c r="F32" s="452"/>
    </row>
    <row r="33" spans="2:6" ht="75.75" thickBot="1">
      <c r="B33" s="449" t="s">
        <v>725</v>
      </c>
      <c r="C33" s="450"/>
      <c r="D33" s="460"/>
      <c r="E33" s="460" t="s">
        <v>726</v>
      </c>
      <c r="F33" s="461" t="s">
        <v>709</v>
      </c>
    </row>
    <row r="34" spans="2:6" ht="15.75" thickBot="1">
      <c r="B34" s="443"/>
      <c r="C34" s="443"/>
      <c r="D34" s="452"/>
      <c r="E34" s="452"/>
      <c r="F34" s="452"/>
    </row>
    <row r="35" spans="2:6" ht="45.75" thickBot="1">
      <c r="B35" s="449" t="s">
        <v>727</v>
      </c>
      <c r="C35" s="450"/>
      <c r="D35" s="460"/>
      <c r="E35" s="460">
        <v>86</v>
      </c>
      <c r="F35" s="461" t="s">
        <v>709</v>
      </c>
    </row>
    <row r="36" spans="2:6" ht="15">
      <c r="B36" s="443"/>
      <c r="C36" s="443"/>
      <c r="D36" s="452"/>
      <c r="E36" s="452"/>
      <c r="F36" s="452"/>
    </row>
  </sheetData>
  <sheetProtection/>
  <hyperlinks>
    <hyperlink ref="E9" location="'CA'!B30" display="'CA'!B30"/>
    <hyperlink ref="E10" location="'CA'!B12" display="'CA'!B12"/>
    <hyperlink ref="E13" location="'CA'!F29:G40" display="'CA'!F29:G40"/>
    <hyperlink ref="E14" location="'CA'!C29:D40" display="'CA'!C29:D40"/>
    <hyperlink ref="E15" location="'CA'!F11:G20" display="'CA'!F11:G20"/>
    <hyperlink ref="E16" location="'CA'!C11:D20" display="'CA'!C11:D20"/>
    <hyperlink ref="E17" location="'FF'!B22:G22" display="'FF'!B22:G22"/>
    <hyperlink ref="E18" location="'CSP'!C10:D10" display="'CSP'!C10:D10"/>
    <hyperlink ref="E19" location="'CSP'!F10:G10" display="'CSP'!F10:G10"/>
    <hyperlink ref="E20" location="'GUIA'!I34" display="'GUIA'!I34"/>
    <hyperlink ref="E23" location="'CA'!B29:H40" display="'CA'!B29:H40"/>
    <hyperlink ref="E24" location="'CA'!B11:H20" display="'CA'!B11:H20"/>
    <hyperlink ref="E25" location="'FF'!B22:G22" display="'FF'!B22:G22"/>
    <hyperlink ref="E26" location="'CSP'!G10:H10" display="'CSP'!G10:H10"/>
    <hyperlink ref="E27" location="'CSP'!C10:F10" display="'CSP'!C10:F10"/>
    <hyperlink ref="E28" location="'GUIA'!I34" display="'GUIA'!I34"/>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S48"/>
  <sheetViews>
    <sheetView zoomScalePageLayoutView="0" workbookViewId="0" topLeftCell="A1">
      <selection activeCell="B2" sqref="B2:I2"/>
    </sheetView>
  </sheetViews>
  <sheetFormatPr defaultColWidth="11.421875" defaultRowHeight="15"/>
  <cols>
    <col min="1" max="1" width="5.8515625" style="0" customWidth="1"/>
    <col min="2" max="2" width="54.7109375" style="0" customWidth="1"/>
    <col min="3" max="3" width="19.00390625" style="0" customWidth="1"/>
    <col min="4" max="4" width="15.8515625" style="0" customWidth="1"/>
    <col min="5" max="5" width="14.57421875" style="0" customWidth="1"/>
    <col min="6" max="6" width="17.421875" style="0" customWidth="1"/>
  </cols>
  <sheetData>
    <row r="1" ht="15.75" thickBot="1"/>
    <row r="2" spans="2:9" ht="15">
      <c r="B2" s="263" t="s">
        <v>691</v>
      </c>
      <c r="C2" s="264"/>
      <c r="D2" s="264"/>
      <c r="E2" s="264"/>
      <c r="F2" s="264"/>
      <c r="G2" s="264"/>
      <c r="H2" s="264"/>
      <c r="I2" s="265"/>
    </row>
    <row r="3" spans="2:9" ht="15">
      <c r="B3" s="266" t="s">
        <v>118</v>
      </c>
      <c r="C3" s="267"/>
      <c r="D3" s="267"/>
      <c r="E3" s="267"/>
      <c r="F3" s="267"/>
      <c r="G3" s="267"/>
      <c r="H3" s="267"/>
      <c r="I3" s="268"/>
    </row>
    <row r="4" spans="2:9" ht="15">
      <c r="B4" s="266" t="s">
        <v>684</v>
      </c>
      <c r="C4" s="267"/>
      <c r="D4" s="267"/>
      <c r="E4" s="267"/>
      <c r="F4" s="267"/>
      <c r="G4" s="267"/>
      <c r="H4" s="267"/>
      <c r="I4" s="268"/>
    </row>
    <row r="5" spans="2:9" ht="15.75" thickBot="1">
      <c r="B5" s="269" t="s">
        <v>0</v>
      </c>
      <c r="C5" s="270"/>
      <c r="D5" s="270"/>
      <c r="E5" s="270"/>
      <c r="F5" s="270"/>
      <c r="G5" s="270"/>
      <c r="H5" s="270"/>
      <c r="I5" s="271"/>
    </row>
    <row r="6" spans="2:9" ht="105">
      <c r="B6" s="16" t="s">
        <v>119</v>
      </c>
      <c r="C6" s="16" t="s">
        <v>662</v>
      </c>
      <c r="D6" s="16" t="s">
        <v>120</v>
      </c>
      <c r="E6" s="16" t="s">
        <v>121</v>
      </c>
      <c r="F6" s="16" t="s">
        <v>122</v>
      </c>
      <c r="G6" s="16" t="s">
        <v>123</v>
      </c>
      <c r="H6" s="16" t="s">
        <v>124</v>
      </c>
      <c r="I6" s="16" t="s">
        <v>125</v>
      </c>
    </row>
    <row r="7" spans="2:9" ht="15.75" thickBot="1">
      <c r="B7" s="17" t="s">
        <v>126</v>
      </c>
      <c r="C7" s="17" t="s">
        <v>127</v>
      </c>
      <c r="D7" s="17" t="s">
        <v>128</v>
      </c>
      <c r="E7" s="17" t="s">
        <v>129</v>
      </c>
      <c r="F7" s="17" t="s">
        <v>130</v>
      </c>
      <c r="G7" s="17" t="s">
        <v>131</v>
      </c>
      <c r="H7" s="17" t="s">
        <v>132</v>
      </c>
      <c r="I7" s="17" t="s">
        <v>133</v>
      </c>
    </row>
    <row r="8" spans="2:9" ht="15">
      <c r="B8" s="2" t="s">
        <v>134</v>
      </c>
      <c r="C8" s="135" t="s">
        <v>644</v>
      </c>
      <c r="D8" s="136"/>
      <c r="E8" s="18">
        <f>E9+E13</f>
        <v>0</v>
      </c>
      <c r="F8" s="18">
        <f>F9+F13</f>
        <v>0</v>
      </c>
      <c r="G8" s="18">
        <f>G9+G13</f>
        <v>0</v>
      </c>
      <c r="H8" s="18">
        <f>H9+H13</f>
        <v>0</v>
      </c>
      <c r="I8" s="18">
        <f>I9+I13</f>
        <v>0</v>
      </c>
    </row>
    <row r="9" spans="2:9" ht="15">
      <c r="B9" s="4" t="s">
        <v>135</v>
      </c>
      <c r="C9" s="10">
        <f>SUM(C10:C12)</f>
        <v>0</v>
      </c>
      <c r="D9" s="10">
        <f aca="true" t="shared" si="0" ref="D9:I9">SUM(D10:D12)</f>
        <v>0</v>
      </c>
      <c r="E9" s="10">
        <f t="shared" si="0"/>
        <v>0</v>
      </c>
      <c r="F9" s="10">
        <f t="shared" si="0"/>
        <v>0</v>
      </c>
      <c r="G9" s="10">
        <f t="shared" si="0"/>
        <v>0</v>
      </c>
      <c r="H9" s="10">
        <f t="shared" si="0"/>
        <v>0</v>
      </c>
      <c r="I9" s="10">
        <f t="shared" si="0"/>
        <v>0</v>
      </c>
    </row>
    <row r="10" spans="2:9" ht="15">
      <c r="B10" s="5" t="s">
        <v>136</v>
      </c>
      <c r="C10" s="11">
        <v>0</v>
      </c>
      <c r="D10" s="11">
        <v>0</v>
      </c>
      <c r="E10" s="11">
        <v>0</v>
      </c>
      <c r="F10" s="11">
        <v>0</v>
      </c>
      <c r="G10" s="11">
        <f>SUM(C10:F10)</f>
        <v>0</v>
      </c>
      <c r="H10" s="11">
        <v>0</v>
      </c>
      <c r="I10" s="11">
        <v>0</v>
      </c>
    </row>
    <row r="11" spans="2:9" ht="15">
      <c r="B11" s="5" t="s">
        <v>137</v>
      </c>
      <c r="C11" s="11">
        <v>0</v>
      </c>
      <c r="D11" s="11">
        <v>0</v>
      </c>
      <c r="E11" s="11">
        <v>0</v>
      </c>
      <c r="F11" s="11">
        <v>0</v>
      </c>
      <c r="G11" s="11">
        <f>SUM(C11:F11)</f>
        <v>0</v>
      </c>
      <c r="H11" s="11">
        <v>0</v>
      </c>
      <c r="I11" s="11">
        <v>0</v>
      </c>
    </row>
    <row r="12" spans="2:9" ht="15">
      <c r="B12" s="5" t="s">
        <v>138</v>
      </c>
      <c r="C12" s="11">
        <v>0</v>
      </c>
      <c r="D12" s="11">
        <v>0</v>
      </c>
      <c r="E12" s="11">
        <v>0</v>
      </c>
      <c r="F12" s="11">
        <v>0</v>
      </c>
      <c r="G12" s="11">
        <f>SUM(C12:F12)</f>
        <v>0</v>
      </c>
      <c r="H12" s="11">
        <v>0</v>
      </c>
      <c r="I12" s="11">
        <v>0</v>
      </c>
    </row>
    <row r="13" spans="2:9" ht="15">
      <c r="B13" s="4" t="s">
        <v>139</v>
      </c>
      <c r="C13" s="10">
        <f>SUM(C14:C16)</f>
        <v>0</v>
      </c>
      <c r="D13" s="10">
        <f aca="true" t="shared" si="1" ref="D13:I13">SUM(D14:D16)</f>
        <v>0</v>
      </c>
      <c r="E13" s="10">
        <f t="shared" si="1"/>
        <v>0</v>
      </c>
      <c r="F13" s="10">
        <f t="shared" si="1"/>
        <v>0</v>
      </c>
      <c r="G13" s="10">
        <f>SUM(C13:F13)</f>
        <v>0</v>
      </c>
      <c r="H13" s="10">
        <f t="shared" si="1"/>
        <v>0</v>
      </c>
      <c r="I13" s="10">
        <f t="shared" si="1"/>
        <v>0</v>
      </c>
    </row>
    <row r="14" spans="2:9" ht="15">
      <c r="B14" s="5" t="s">
        <v>140</v>
      </c>
      <c r="C14" s="11">
        <v>0</v>
      </c>
      <c r="D14" s="11">
        <v>0</v>
      </c>
      <c r="E14" s="11">
        <v>0</v>
      </c>
      <c r="F14" s="11">
        <v>0</v>
      </c>
      <c r="G14" s="11">
        <f>SUM(C14:F14)</f>
        <v>0</v>
      </c>
      <c r="H14" s="11">
        <v>0</v>
      </c>
      <c r="I14" s="11">
        <v>0</v>
      </c>
    </row>
    <row r="15" spans="2:9" ht="15">
      <c r="B15" s="5" t="s">
        <v>141</v>
      </c>
      <c r="C15" s="11">
        <v>0</v>
      </c>
      <c r="D15" s="11">
        <v>0</v>
      </c>
      <c r="E15" s="11">
        <v>0</v>
      </c>
      <c r="F15" s="11">
        <v>0</v>
      </c>
      <c r="G15" s="11">
        <f aca="true" t="shared" si="2" ref="G15:G20">SUM(C15:F15)</f>
        <v>0</v>
      </c>
      <c r="H15" s="11">
        <v>0</v>
      </c>
      <c r="I15" s="11">
        <v>0</v>
      </c>
    </row>
    <row r="16" spans="2:9" ht="15">
      <c r="B16" s="5" t="s">
        <v>142</v>
      </c>
      <c r="C16" s="11">
        <v>0</v>
      </c>
      <c r="D16" s="11">
        <v>0</v>
      </c>
      <c r="E16" s="11">
        <v>0</v>
      </c>
      <c r="F16" s="11">
        <v>0</v>
      </c>
      <c r="G16" s="11">
        <f t="shared" si="2"/>
        <v>0</v>
      </c>
      <c r="H16" s="11">
        <v>0</v>
      </c>
      <c r="I16" s="11">
        <v>0</v>
      </c>
    </row>
    <row r="17" spans="2:9" ht="15">
      <c r="B17" s="3" t="s">
        <v>143</v>
      </c>
      <c r="C17" s="11"/>
      <c r="D17" s="11"/>
      <c r="E17" s="11"/>
      <c r="F17" s="11"/>
      <c r="G17" s="11">
        <f t="shared" si="2"/>
        <v>0</v>
      </c>
      <c r="H17" s="11"/>
      <c r="I17" s="11"/>
    </row>
    <row r="18" spans="2:9" ht="15">
      <c r="B18" s="6"/>
      <c r="C18" s="11"/>
      <c r="D18" s="11"/>
      <c r="E18" s="11"/>
      <c r="F18" s="11"/>
      <c r="G18" s="11">
        <f t="shared" si="2"/>
        <v>0</v>
      </c>
      <c r="H18" s="11"/>
      <c r="I18" s="11"/>
    </row>
    <row r="19" spans="2:9" ht="15">
      <c r="B19" s="3" t="s">
        <v>144</v>
      </c>
      <c r="C19" s="10">
        <v>0</v>
      </c>
      <c r="D19" s="10">
        <f aca="true" t="shared" si="3" ref="D19:I19">D8+D17</f>
        <v>0</v>
      </c>
      <c r="E19" s="10">
        <f t="shared" si="3"/>
        <v>0</v>
      </c>
      <c r="F19" s="10">
        <f t="shared" si="3"/>
        <v>0</v>
      </c>
      <c r="G19" s="10">
        <f t="shared" si="3"/>
        <v>0</v>
      </c>
      <c r="H19" s="10">
        <f t="shared" si="3"/>
        <v>0</v>
      </c>
      <c r="I19" s="10">
        <f t="shared" si="3"/>
        <v>0</v>
      </c>
    </row>
    <row r="20" spans="2:9" ht="15">
      <c r="B20" s="6"/>
      <c r="C20" s="11"/>
      <c r="D20" s="11"/>
      <c r="E20" s="11"/>
      <c r="F20" s="11"/>
      <c r="G20" s="11">
        <f t="shared" si="2"/>
        <v>0</v>
      </c>
      <c r="H20" s="11"/>
      <c r="I20" s="11"/>
    </row>
    <row r="21" spans="2:9" ht="15">
      <c r="B21" s="3" t="s">
        <v>145</v>
      </c>
      <c r="C21" s="10">
        <f>SUM(C22:C24)</f>
        <v>0</v>
      </c>
      <c r="D21" s="10">
        <f aca="true" t="shared" si="4" ref="D21:I21">SUM(D22:D24)</f>
        <v>0</v>
      </c>
      <c r="E21" s="10">
        <f t="shared" si="4"/>
        <v>0</v>
      </c>
      <c r="F21" s="10">
        <f t="shared" si="4"/>
        <v>0</v>
      </c>
      <c r="G21" s="10">
        <f t="shared" si="4"/>
        <v>0</v>
      </c>
      <c r="H21" s="10">
        <f t="shared" si="4"/>
        <v>0</v>
      </c>
      <c r="I21" s="10">
        <f t="shared" si="4"/>
        <v>0</v>
      </c>
    </row>
    <row r="22" spans="2:9" ht="15">
      <c r="B22" s="7" t="s">
        <v>146</v>
      </c>
      <c r="C22" s="11"/>
      <c r="D22" s="11"/>
      <c r="E22" s="11"/>
      <c r="F22" s="11"/>
      <c r="G22" s="11">
        <v>0</v>
      </c>
      <c r="H22" s="11"/>
      <c r="I22" s="11"/>
    </row>
    <row r="23" spans="2:9" ht="15">
      <c r="B23" s="7" t="s">
        <v>147</v>
      </c>
      <c r="C23" s="11"/>
      <c r="D23" s="11"/>
      <c r="E23" s="11"/>
      <c r="F23" s="11"/>
      <c r="G23" s="11">
        <v>0</v>
      </c>
      <c r="H23" s="11"/>
      <c r="I23" s="11"/>
    </row>
    <row r="24" spans="2:9" ht="15">
      <c r="B24" s="7" t="s">
        <v>148</v>
      </c>
      <c r="C24" s="11"/>
      <c r="D24" s="11"/>
      <c r="E24" s="11"/>
      <c r="F24" s="11"/>
      <c r="G24" s="11">
        <v>0</v>
      </c>
      <c r="H24" s="11"/>
      <c r="I24" s="11"/>
    </row>
    <row r="25" spans="2:9" ht="15">
      <c r="B25" s="6"/>
      <c r="C25" s="11"/>
      <c r="D25" s="11"/>
      <c r="E25" s="11"/>
      <c r="F25" s="11"/>
      <c r="G25" s="11"/>
      <c r="H25" s="11"/>
      <c r="I25" s="11"/>
    </row>
    <row r="26" spans="2:9" ht="15">
      <c r="B26" s="3" t="s">
        <v>149</v>
      </c>
      <c r="C26" s="10">
        <f>SUM(C27:C29)</f>
        <v>0</v>
      </c>
      <c r="D26" s="10">
        <f aca="true" t="shared" si="5" ref="D26:I26">SUM(D27:D29)</f>
        <v>0</v>
      </c>
      <c r="E26" s="10">
        <f t="shared" si="5"/>
        <v>0</v>
      </c>
      <c r="F26" s="10">
        <f t="shared" si="5"/>
        <v>0</v>
      </c>
      <c r="G26" s="10">
        <f t="shared" si="5"/>
        <v>0</v>
      </c>
      <c r="H26" s="10">
        <f t="shared" si="5"/>
        <v>0</v>
      </c>
      <c r="I26" s="10">
        <f t="shared" si="5"/>
        <v>0</v>
      </c>
    </row>
    <row r="27" spans="2:9" ht="15">
      <c r="B27" s="7" t="s">
        <v>150</v>
      </c>
      <c r="C27" s="11"/>
      <c r="D27" s="11"/>
      <c r="E27" s="11"/>
      <c r="F27" s="11"/>
      <c r="G27" s="11">
        <v>0</v>
      </c>
      <c r="H27" s="11"/>
      <c r="I27" s="11"/>
    </row>
    <row r="28" spans="2:9" ht="15">
      <c r="B28" s="7" t="s">
        <v>151</v>
      </c>
      <c r="C28" s="11"/>
      <c r="D28" s="11"/>
      <c r="E28" s="11"/>
      <c r="F28" s="11"/>
      <c r="G28" s="11">
        <v>0</v>
      </c>
      <c r="H28" s="11"/>
      <c r="I28" s="11"/>
    </row>
    <row r="29" spans="2:9" ht="15">
      <c r="B29" s="7" t="s">
        <v>152</v>
      </c>
      <c r="C29" s="11"/>
      <c r="D29" s="11"/>
      <c r="E29" s="11"/>
      <c r="F29" s="11"/>
      <c r="G29" s="11">
        <v>0</v>
      </c>
      <c r="H29" s="11"/>
      <c r="I29" s="11"/>
    </row>
    <row r="30" spans="2:9" ht="15.75" thickBot="1">
      <c r="B30" s="9"/>
      <c r="C30" s="13"/>
      <c r="D30" s="13"/>
      <c r="E30" s="13"/>
      <c r="F30" s="13"/>
      <c r="G30" s="13"/>
      <c r="H30" s="13"/>
      <c r="I30" s="13"/>
    </row>
    <row r="31" spans="2:19" s="19" customFormat="1" ht="22.5" customHeight="1">
      <c r="B31" s="272" t="s">
        <v>153</v>
      </c>
      <c r="C31" s="272"/>
      <c r="D31" s="272"/>
      <c r="E31" s="272"/>
      <c r="F31" s="272"/>
      <c r="G31" s="272"/>
      <c r="H31" s="272"/>
      <c r="I31" s="272"/>
      <c r="J31" s="272"/>
      <c r="K31" s="272"/>
      <c r="L31" s="272"/>
      <c r="M31" s="272"/>
      <c r="N31" s="272"/>
      <c r="O31" s="272"/>
      <c r="P31" s="272"/>
      <c r="Q31" s="272"/>
      <c r="R31" s="272"/>
      <c r="S31" s="272"/>
    </row>
    <row r="32" spans="2:6" ht="15">
      <c r="B32" s="20" t="s">
        <v>154</v>
      </c>
      <c r="C32" s="20"/>
      <c r="D32" s="20"/>
      <c r="E32" s="20"/>
      <c r="F32" s="20"/>
    </row>
    <row r="33" ht="19.5" customHeight="1" thickBot="1"/>
    <row r="34" spans="2:7" ht="33.75" customHeight="1">
      <c r="B34" s="273" t="s">
        <v>155</v>
      </c>
      <c r="C34" s="273" t="s">
        <v>156</v>
      </c>
      <c r="D34" s="275" t="s">
        <v>157</v>
      </c>
      <c r="E34" s="21" t="s">
        <v>158</v>
      </c>
      <c r="F34" s="277" t="s">
        <v>159</v>
      </c>
      <c r="G34" s="21" t="s">
        <v>160</v>
      </c>
    </row>
    <row r="35" spans="2:7" ht="18" customHeight="1" thickBot="1">
      <c r="B35" s="274"/>
      <c r="C35" s="274"/>
      <c r="D35" s="276"/>
      <c r="E35" s="22" t="s">
        <v>161</v>
      </c>
      <c r="F35" s="278"/>
      <c r="G35" s="23" t="s">
        <v>162</v>
      </c>
    </row>
    <row r="36" spans="2:7" ht="15">
      <c r="B36" s="2" t="s">
        <v>163</v>
      </c>
      <c r="C36" s="24">
        <f>SUM(C37:C39)</f>
        <v>0</v>
      </c>
      <c r="D36" s="24">
        <f>SUM(D37:D39)</f>
        <v>0</v>
      </c>
      <c r="E36" s="24">
        <f>SUM(E37:E39)</f>
        <v>0</v>
      </c>
      <c r="F36" s="24">
        <f>SUM(F37:F39)</f>
        <v>0</v>
      </c>
      <c r="G36" s="24">
        <f>SUM(G37:G39)</f>
        <v>0</v>
      </c>
    </row>
    <row r="37" spans="2:7" ht="15">
      <c r="B37" s="7" t="s">
        <v>164</v>
      </c>
      <c r="C37" s="8"/>
      <c r="D37" s="8"/>
      <c r="E37" s="8"/>
      <c r="F37" s="8"/>
      <c r="G37" s="25"/>
    </row>
    <row r="38" spans="2:7" ht="15">
      <c r="B38" s="7" t="s">
        <v>165</v>
      </c>
      <c r="C38" s="8"/>
      <c r="D38" s="8"/>
      <c r="E38" s="8"/>
      <c r="F38" s="8"/>
      <c r="G38" s="25"/>
    </row>
    <row r="39" spans="2:7" ht="15.75" thickBot="1">
      <c r="B39" s="26" t="s">
        <v>166</v>
      </c>
      <c r="C39" s="9"/>
      <c r="D39" s="9"/>
      <c r="E39" s="9"/>
      <c r="F39" s="9"/>
      <c r="G39" s="27"/>
    </row>
    <row r="41" spans="8:9" ht="15">
      <c r="H41" s="14"/>
      <c r="I41" s="15"/>
    </row>
    <row r="42" spans="2:11" ht="15">
      <c r="B42" s="143" t="s">
        <v>647</v>
      </c>
      <c r="G42" s="144"/>
      <c r="K42" s="143"/>
    </row>
    <row r="43" spans="3:11" ht="15">
      <c r="C43" s="144"/>
      <c r="D43" s="144"/>
      <c r="E43" s="144"/>
      <c r="F43" s="144" t="s">
        <v>679</v>
      </c>
      <c r="G43" s="144"/>
      <c r="H43" s="144"/>
      <c r="I43" s="144"/>
      <c r="J43" s="144"/>
      <c r="K43" s="143"/>
    </row>
    <row r="44" spans="2:11" ht="15">
      <c r="B44" s="143"/>
      <c r="C44" s="143"/>
      <c r="D44" s="143"/>
      <c r="E44" s="143"/>
      <c r="F44" s="143"/>
      <c r="G44" s="143"/>
      <c r="H44" s="143"/>
      <c r="I44" s="143"/>
      <c r="J44" s="143"/>
      <c r="K44" s="143"/>
    </row>
    <row r="45" spans="2:11" ht="15">
      <c r="B45" s="143"/>
      <c r="C45" s="143"/>
      <c r="D45" s="143"/>
      <c r="E45" s="143"/>
      <c r="F45" s="143"/>
      <c r="G45" s="143"/>
      <c r="H45" s="143"/>
      <c r="I45" s="143"/>
      <c r="J45" s="143"/>
      <c r="K45" s="144"/>
    </row>
    <row r="46" spans="2:11" ht="15">
      <c r="B46" s="143"/>
      <c r="C46" s="143"/>
      <c r="D46" s="143"/>
      <c r="E46" s="143"/>
      <c r="F46" s="143"/>
      <c r="G46" s="143"/>
      <c r="H46" s="144"/>
      <c r="I46" s="143" t="s">
        <v>649</v>
      </c>
      <c r="J46" s="144"/>
      <c r="K46" s="144"/>
    </row>
    <row r="47" spans="2:11" ht="15">
      <c r="B47" s="145" t="s">
        <v>673</v>
      </c>
      <c r="C47" s="145"/>
      <c r="D47" s="145"/>
      <c r="E47" s="145"/>
      <c r="F47" s="145" t="s">
        <v>675</v>
      </c>
      <c r="G47" s="145"/>
      <c r="H47" s="145"/>
      <c r="I47" s="145" t="s">
        <v>683</v>
      </c>
      <c r="J47" s="145"/>
      <c r="K47" s="144"/>
    </row>
    <row r="48" spans="2:11" ht="15">
      <c r="B48" s="145" t="s">
        <v>681</v>
      </c>
      <c r="C48" s="145"/>
      <c r="D48" s="145"/>
      <c r="E48" s="145"/>
      <c r="F48" s="145" t="s">
        <v>682</v>
      </c>
      <c r="G48" s="145"/>
      <c r="H48" s="145"/>
      <c r="I48" s="145" t="s">
        <v>672</v>
      </c>
      <c r="J48" s="145"/>
      <c r="K48" s="144"/>
    </row>
  </sheetData>
  <sheetProtection/>
  <mergeCells count="9">
    <mergeCell ref="B2:I2"/>
    <mergeCell ref="B3:I3"/>
    <mergeCell ref="B4:I4"/>
    <mergeCell ref="B5:I5"/>
    <mergeCell ref="B31:S31"/>
    <mergeCell ref="B34:B35"/>
    <mergeCell ref="C34:C35"/>
    <mergeCell ref="D34:D35"/>
    <mergeCell ref="F34:F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L33"/>
  <sheetViews>
    <sheetView zoomScalePageLayoutView="0" workbookViewId="0" topLeftCell="A1">
      <selection activeCell="E12" sqref="E12"/>
    </sheetView>
  </sheetViews>
  <sheetFormatPr defaultColWidth="11.421875" defaultRowHeight="15"/>
  <cols>
    <col min="2" max="2" width="57.57421875" style="0" bestFit="1" customWidth="1"/>
    <col min="4" max="4" width="15.140625" style="0" customWidth="1"/>
    <col min="5" max="5" width="14.140625" style="0" customWidth="1"/>
    <col min="6" max="6" width="13.7109375" style="0" customWidth="1"/>
    <col min="7" max="7" width="12.140625" style="0" customWidth="1"/>
    <col min="8" max="8" width="18.140625" style="0" customWidth="1"/>
    <col min="9" max="9" width="22.7109375" style="0" customWidth="1"/>
    <col min="10" max="10" width="20.00390625" style="0" customWidth="1"/>
    <col min="11" max="11" width="16.7109375" style="0" customWidth="1"/>
    <col min="12" max="12" width="20.421875" style="0" customWidth="1"/>
  </cols>
  <sheetData>
    <row r="1" ht="15.75" thickBot="1"/>
    <row r="2" spans="2:12" ht="15">
      <c r="B2" s="263" t="s">
        <v>691</v>
      </c>
      <c r="C2" s="264"/>
      <c r="D2" s="264"/>
      <c r="E2" s="264"/>
      <c r="F2" s="264"/>
      <c r="G2" s="264"/>
      <c r="H2" s="264"/>
      <c r="I2" s="264"/>
      <c r="J2" s="264"/>
      <c r="K2" s="264"/>
      <c r="L2" s="265"/>
    </row>
    <row r="3" spans="2:12" ht="15">
      <c r="B3" s="266" t="s">
        <v>167</v>
      </c>
      <c r="C3" s="267"/>
      <c r="D3" s="267"/>
      <c r="E3" s="267"/>
      <c r="F3" s="267"/>
      <c r="G3" s="267"/>
      <c r="H3" s="267"/>
      <c r="I3" s="267"/>
      <c r="J3" s="267"/>
      <c r="K3" s="267"/>
      <c r="L3" s="268"/>
    </row>
    <row r="4" spans="2:12" ht="15">
      <c r="B4" s="266" t="s">
        <v>685</v>
      </c>
      <c r="C4" s="267"/>
      <c r="D4" s="267"/>
      <c r="E4" s="267"/>
      <c r="F4" s="267"/>
      <c r="G4" s="267"/>
      <c r="H4" s="267"/>
      <c r="I4" s="267"/>
      <c r="J4" s="267"/>
      <c r="K4" s="267"/>
      <c r="L4" s="268"/>
    </row>
    <row r="5" spans="2:12" ht="15.75" thickBot="1">
      <c r="B5" s="269" t="s">
        <v>0</v>
      </c>
      <c r="C5" s="270"/>
      <c r="D5" s="270"/>
      <c r="E5" s="270"/>
      <c r="F5" s="270"/>
      <c r="G5" s="270"/>
      <c r="H5" s="270"/>
      <c r="I5" s="270"/>
      <c r="J5" s="270"/>
      <c r="K5" s="270"/>
      <c r="L5" s="271"/>
    </row>
    <row r="6" spans="2:12" ht="75">
      <c r="B6" s="16" t="s">
        <v>168</v>
      </c>
      <c r="C6" s="16" t="s">
        <v>169</v>
      </c>
      <c r="D6" s="16" t="s">
        <v>170</v>
      </c>
      <c r="E6" s="16" t="s">
        <v>171</v>
      </c>
      <c r="F6" s="16" t="s">
        <v>172</v>
      </c>
      <c r="G6" s="16" t="s">
        <v>173</v>
      </c>
      <c r="H6" s="16" t="s">
        <v>174</v>
      </c>
      <c r="I6" s="16" t="s">
        <v>175</v>
      </c>
      <c r="J6" s="16" t="s">
        <v>656</v>
      </c>
      <c r="K6" s="16" t="s">
        <v>657</v>
      </c>
      <c r="L6" s="16" t="s">
        <v>658</v>
      </c>
    </row>
    <row r="7" spans="2:12" ht="15.75" thickBot="1">
      <c r="B7" s="28" t="s">
        <v>126</v>
      </c>
      <c r="C7" s="28" t="s">
        <v>127</v>
      </c>
      <c r="D7" s="28" t="s">
        <v>128</v>
      </c>
      <c r="E7" s="28" t="s">
        <v>129</v>
      </c>
      <c r="F7" s="28" t="s">
        <v>130</v>
      </c>
      <c r="G7" s="28" t="s">
        <v>176</v>
      </c>
      <c r="H7" s="28" t="s">
        <v>132</v>
      </c>
      <c r="I7" s="28" t="s">
        <v>133</v>
      </c>
      <c r="J7" s="28" t="s">
        <v>177</v>
      </c>
      <c r="K7" s="28" t="s">
        <v>178</v>
      </c>
      <c r="L7" s="28" t="s">
        <v>179</v>
      </c>
    </row>
    <row r="8" spans="2:12" ht="15">
      <c r="B8" s="29"/>
      <c r="C8" s="29"/>
      <c r="D8" s="29"/>
      <c r="E8" s="29"/>
      <c r="F8" s="29"/>
      <c r="G8" s="29"/>
      <c r="H8" s="29"/>
      <c r="I8" s="29"/>
      <c r="J8" s="29"/>
      <c r="K8" s="29"/>
      <c r="L8" s="29"/>
    </row>
    <row r="9" spans="2:12" ht="15">
      <c r="B9" s="3" t="s">
        <v>180</v>
      </c>
      <c r="C9" s="10">
        <f>C10+C11+C12+C13</f>
        <v>0</v>
      </c>
      <c r="D9" s="10">
        <v>0</v>
      </c>
      <c r="E9" s="10">
        <f aca="true" t="shared" si="0" ref="E9:K9">E10+E11+E12+E13</f>
        <v>0</v>
      </c>
      <c r="F9" s="10">
        <f t="shared" si="0"/>
        <v>0</v>
      </c>
      <c r="G9" s="10">
        <f t="shared" si="0"/>
        <v>0</v>
      </c>
      <c r="H9" s="10">
        <f t="shared" si="0"/>
        <v>0</v>
      </c>
      <c r="I9" s="10">
        <f t="shared" si="0"/>
        <v>0</v>
      </c>
      <c r="J9" s="10">
        <f t="shared" si="0"/>
        <v>0</v>
      </c>
      <c r="K9" s="10">
        <f t="shared" si="0"/>
        <v>0</v>
      </c>
      <c r="L9" s="10">
        <f>F9-H9</f>
        <v>0</v>
      </c>
    </row>
    <row r="10" spans="2:12" ht="15">
      <c r="B10" s="7" t="s">
        <v>181</v>
      </c>
      <c r="C10" s="11"/>
      <c r="D10" s="11" t="s">
        <v>644</v>
      </c>
      <c r="E10" s="11"/>
      <c r="F10" s="11"/>
      <c r="G10" s="11"/>
      <c r="H10" s="11"/>
      <c r="I10" s="11"/>
      <c r="J10" s="11"/>
      <c r="K10" s="11"/>
      <c r="L10" s="11"/>
    </row>
    <row r="11" spans="2:12" ht="15">
      <c r="B11" s="7" t="s">
        <v>182</v>
      </c>
      <c r="C11" s="11"/>
      <c r="D11" s="11"/>
      <c r="E11" s="11"/>
      <c r="F11" s="11"/>
      <c r="G11" s="11"/>
      <c r="H11" s="11"/>
      <c r="I11" s="11"/>
      <c r="J11" s="11"/>
      <c r="K11" s="11"/>
      <c r="L11" s="11"/>
    </row>
    <row r="12" spans="2:12" ht="15">
      <c r="B12" s="7" t="s">
        <v>183</v>
      </c>
      <c r="C12" s="11"/>
      <c r="D12" s="11"/>
      <c r="E12" s="11"/>
      <c r="F12" s="11"/>
      <c r="G12" s="11"/>
      <c r="H12" s="11"/>
      <c r="I12" s="11"/>
      <c r="J12" s="11"/>
      <c r="K12" s="11"/>
      <c r="L12" s="11"/>
    </row>
    <row r="13" spans="2:12" ht="15">
      <c r="B13" s="7" t="s">
        <v>184</v>
      </c>
      <c r="C13" s="11"/>
      <c r="D13" s="11"/>
      <c r="E13" s="11"/>
      <c r="F13" s="11"/>
      <c r="G13" s="11"/>
      <c r="H13" s="11"/>
      <c r="I13" s="11"/>
      <c r="J13" s="11"/>
      <c r="K13" s="11"/>
      <c r="L13" s="11"/>
    </row>
    <row r="14" spans="2:12" ht="15">
      <c r="B14" s="6"/>
      <c r="C14" s="11"/>
      <c r="D14" s="11"/>
      <c r="E14" s="11"/>
      <c r="F14" s="11"/>
      <c r="G14" s="11"/>
      <c r="H14" s="11"/>
      <c r="I14" s="11"/>
      <c r="J14" s="11"/>
      <c r="K14" s="11"/>
      <c r="L14" s="11"/>
    </row>
    <row r="15" spans="2:12" ht="15">
      <c r="B15" s="3" t="s">
        <v>185</v>
      </c>
      <c r="C15" s="10">
        <f aca="true" t="shared" si="1" ref="C15:K15">C16+C17+C18+C19</f>
        <v>0</v>
      </c>
      <c r="D15" s="10">
        <f t="shared" si="1"/>
        <v>0</v>
      </c>
      <c r="E15" s="10">
        <f t="shared" si="1"/>
        <v>0</v>
      </c>
      <c r="F15" s="10">
        <f t="shared" si="1"/>
        <v>0</v>
      </c>
      <c r="G15" s="10">
        <f t="shared" si="1"/>
        <v>0</v>
      </c>
      <c r="H15" s="10">
        <f t="shared" si="1"/>
        <v>0</v>
      </c>
      <c r="I15" s="10">
        <f t="shared" si="1"/>
        <v>0</v>
      </c>
      <c r="J15" s="10">
        <f t="shared" si="1"/>
        <v>0</v>
      </c>
      <c r="K15" s="10">
        <f t="shared" si="1"/>
        <v>0</v>
      </c>
      <c r="L15" s="10">
        <f>F15-H15</f>
        <v>0</v>
      </c>
    </row>
    <row r="16" spans="2:12" ht="15">
      <c r="B16" s="7" t="s">
        <v>186</v>
      </c>
      <c r="C16" s="11"/>
      <c r="D16" s="11"/>
      <c r="E16" s="11"/>
      <c r="F16" s="11"/>
      <c r="G16" s="11"/>
      <c r="H16" s="11"/>
      <c r="I16" s="11"/>
      <c r="J16" s="11"/>
      <c r="K16" s="11"/>
      <c r="L16" s="11"/>
    </row>
    <row r="17" spans="2:12" ht="15">
      <c r="B17" s="7" t="s">
        <v>187</v>
      </c>
      <c r="C17" s="11"/>
      <c r="D17" s="11"/>
      <c r="E17" s="11"/>
      <c r="F17" s="11"/>
      <c r="G17" s="11"/>
      <c r="H17" s="11"/>
      <c r="I17" s="11"/>
      <c r="J17" s="11"/>
      <c r="K17" s="11"/>
      <c r="L17" s="11"/>
    </row>
    <row r="18" spans="2:12" ht="15">
      <c r="B18" s="7" t="s">
        <v>188</v>
      </c>
      <c r="C18" s="11"/>
      <c r="D18" s="11"/>
      <c r="E18" s="11"/>
      <c r="F18" s="11"/>
      <c r="G18" s="11"/>
      <c r="H18" s="11"/>
      <c r="I18" s="11"/>
      <c r="J18" s="11"/>
      <c r="K18" s="11"/>
      <c r="L18" s="11"/>
    </row>
    <row r="19" spans="2:12" ht="15">
      <c r="B19" s="7" t="s">
        <v>189</v>
      </c>
      <c r="C19" s="11"/>
      <c r="D19" s="11"/>
      <c r="E19" s="11"/>
      <c r="F19" s="11"/>
      <c r="G19" s="11"/>
      <c r="H19" s="11"/>
      <c r="I19" s="11"/>
      <c r="J19" s="11"/>
      <c r="K19" s="11"/>
      <c r="L19" s="11"/>
    </row>
    <row r="20" spans="2:12" ht="15">
      <c r="B20" s="6"/>
      <c r="C20" s="11"/>
      <c r="D20" s="11"/>
      <c r="E20" s="11"/>
      <c r="F20" s="11"/>
      <c r="G20" s="11"/>
      <c r="H20" s="11"/>
      <c r="I20" s="11"/>
      <c r="J20" s="11"/>
      <c r="K20" s="11"/>
      <c r="L20" s="11"/>
    </row>
    <row r="21" spans="2:12" ht="15">
      <c r="B21" s="3" t="s">
        <v>190</v>
      </c>
      <c r="C21" s="10">
        <f>C9+C15</f>
        <v>0</v>
      </c>
      <c r="D21" s="10">
        <f aca="true" t="shared" si="2" ref="D21:K21">D9+D15</f>
        <v>0</v>
      </c>
      <c r="E21" s="10">
        <f t="shared" si="2"/>
        <v>0</v>
      </c>
      <c r="F21" s="10">
        <f t="shared" si="2"/>
        <v>0</v>
      </c>
      <c r="G21" s="10">
        <f t="shared" si="2"/>
        <v>0</v>
      </c>
      <c r="H21" s="10">
        <f t="shared" si="2"/>
        <v>0</v>
      </c>
      <c r="I21" s="10">
        <f t="shared" si="2"/>
        <v>0</v>
      </c>
      <c r="J21" s="10">
        <f t="shared" si="2"/>
        <v>0</v>
      </c>
      <c r="K21" s="10">
        <f t="shared" si="2"/>
        <v>0</v>
      </c>
      <c r="L21" s="10">
        <f>F21+H21</f>
        <v>0</v>
      </c>
    </row>
    <row r="22" spans="2:12" ht="15.75" thickBot="1">
      <c r="B22" s="9"/>
      <c r="C22" s="9"/>
      <c r="D22" s="9"/>
      <c r="E22" s="9"/>
      <c r="F22" s="9"/>
      <c r="G22" s="9"/>
      <c r="H22" s="9"/>
      <c r="I22" s="9"/>
      <c r="J22" s="9"/>
      <c r="K22" s="9"/>
      <c r="L22" s="9"/>
    </row>
    <row r="24" spans="11:12" ht="15">
      <c r="K24" s="14"/>
      <c r="L24" s="15"/>
    </row>
    <row r="26" ht="15">
      <c r="B26" s="143" t="s">
        <v>647</v>
      </c>
    </row>
    <row r="27" spans="2:7" ht="15">
      <c r="B27" s="144"/>
      <c r="C27" s="144" t="s">
        <v>679</v>
      </c>
      <c r="D27" s="144"/>
      <c r="E27" s="144"/>
      <c r="F27" s="144"/>
      <c r="G27" s="144"/>
    </row>
    <row r="28" spans="2:7" ht="15">
      <c r="B28" s="143"/>
      <c r="C28" s="143"/>
      <c r="D28" s="143"/>
      <c r="E28" s="143"/>
      <c r="F28" s="143"/>
      <c r="G28" s="143"/>
    </row>
    <row r="29" spans="2:7" ht="15">
      <c r="B29" s="143"/>
      <c r="C29" s="143"/>
      <c r="D29" s="143"/>
      <c r="E29" s="143"/>
      <c r="F29" s="143"/>
      <c r="G29" s="143"/>
    </row>
    <row r="30" spans="2:7" ht="15">
      <c r="B30" s="143" t="s">
        <v>649</v>
      </c>
      <c r="C30" s="143" t="s">
        <v>650</v>
      </c>
      <c r="D30" s="143"/>
      <c r="E30" s="144"/>
      <c r="F30" s="143" t="s">
        <v>649</v>
      </c>
      <c r="G30" s="144"/>
    </row>
    <row r="31" spans="2:7" ht="15">
      <c r="B31" s="144" t="s">
        <v>673</v>
      </c>
      <c r="C31" s="145" t="s">
        <v>675</v>
      </c>
      <c r="D31" s="144"/>
      <c r="E31" s="144"/>
      <c r="F31" s="144" t="s">
        <v>677</v>
      </c>
      <c r="G31" s="144"/>
    </row>
    <row r="32" spans="2:7" ht="15">
      <c r="B32" s="144" t="s">
        <v>674</v>
      </c>
      <c r="C32" s="145" t="s">
        <v>676</v>
      </c>
      <c r="D32" s="144"/>
      <c r="E32" s="144"/>
      <c r="F32" s="144" t="s">
        <v>672</v>
      </c>
      <c r="G32" s="144"/>
    </row>
    <row r="33" spans="2:7" ht="15">
      <c r="B33" s="144"/>
      <c r="C33" s="143"/>
      <c r="D33" s="143"/>
      <c r="E33" s="143"/>
      <c r="F33" s="144"/>
      <c r="G33" s="144"/>
    </row>
  </sheetData>
  <sheetProtection/>
  <mergeCells count="4">
    <mergeCell ref="B2:L2"/>
    <mergeCell ref="B3:L3"/>
    <mergeCell ref="B4:L4"/>
    <mergeCell ref="B5:L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102"/>
  <sheetViews>
    <sheetView zoomScalePageLayoutView="0" workbookViewId="0" topLeftCell="A1">
      <selection activeCell="B24" sqref="B24"/>
    </sheetView>
  </sheetViews>
  <sheetFormatPr defaultColWidth="11.421875" defaultRowHeight="15"/>
  <cols>
    <col min="1" max="1" width="2.57421875" style="0" customWidth="1"/>
    <col min="2" max="2" width="69.140625" style="0" customWidth="1"/>
    <col min="3" max="3" width="16.421875" style="30" customWidth="1"/>
    <col min="4" max="5" width="14.28125" style="30" customWidth="1"/>
    <col min="6" max="6" width="15.140625" style="0" bestFit="1" customWidth="1"/>
    <col min="7" max="7" width="14.140625" style="194" bestFit="1" customWidth="1"/>
    <col min="8" max="8" width="11.8515625" style="194" bestFit="1" customWidth="1"/>
    <col min="9" max="10" width="11.421875" style="194" customWidth="1"/>
  </cols>
  <sheetData>
    <row r="1" ht="15.75" thickBot="1"/>
    <row r="2" spans="2:5" ht="15">
      <c r="B2" s="263" t="s">
        <v>659</v>
      </c>
      <c r="C2" s="264"/>
      <c r="D2" s="264"/>
      <c r="E2" s="265"/>
    </row>
    <row r="3" spans="2:5" ht="15">
      <c r="B3" s="266" t="s">
        <v>191</v>
      </c>
      <c r="C3" s="267"/>
      <c r="D3" s="267"/>
      <c r="E3" s="268"/>
    </row>
    <row r="4" spans="2:5" ht="15">
      <c r="B4" s="266" t="s">
        <v>685</v>
      </c>
      <c r="C4" s="267"/>
      <c r="D4" s="267"/>
      <c r="E4" s="268"/>
    </row>
    <row r="5" spans="2:5" ht="15.75" thickBot="1">
      <c r="B5" s="269" t="s">
        <v>0</v>
      </c>
      <c r="C5" s="270"/>
      <c r="D5" s="270"/>
      <c r="E5" s="271"/>
    </row>
    <row r="6" ht="15.75" thickBot="1"/>
    <row r="7" spans="2:5" ht="15">
      <c r="B7" s="283" t="s">
        <v>1</v>
      </c>
      <c r="C7" s="285" t="s">
        <v>192</v>
      </c>
      <c r="D7" s="279" t="s">
        <v>193</v>
      </c>
      <c r="E7" s="285" t="s">
        <v>194</v>
      </c>
    </row>
    <row r="8" spans="2:5" ht="15.75" thickBot="1">
      <c r="B8" s="284"/>
      <c r="C8" s="286"/>
      <c r="D8" s="280"/>
      <c r="E8" s="286"/>
    </row>
    <row r="9" spans="2:7" ht="15">
      <c r="B9" s="2" t="s">
        <v>195</v>
      </c>
      <c r="C9" s="219">
        <f>C10+C11+C12</f>
        <v>14519382.49</v>
      </c>
      <c r="D9" s="219">
        <f>D10</f>
        <v>4562577.89</v>
      </c>
      <c r="E9" s="219">
        <f>E10</f>
        <v>4562577.89</v>
      </c>
      <c r="G9" s="195"/>
    </row>
    <row r="10" spans="2:7" ht="15">
      <c r="B10" s="7" t="s">
        <v>196</v>
      </c>
      <c r="C10" s="179">
        <v>14519382.49</v>
      </c>
      <c r="D10" s="196">
        <v>4562577.89</v>
      </c>
      <c r="E10" s="196">
        <v>4562577.89</v>
      </c>
      <c r="G10" s="198"/>
    </row>
    <row r="11" spans="2:5" ht="15">
      <c r="B11" s="7" t="s">
        <v>197</v>
      </c>
      <c r="C11" s="11">
        <v>0</v>
      </c>
      <c r="D11" s="11">
        <v>0</v>
      </c>
      <c r="E11" s="11">
        <v>0</v>
      </c>
    </row>
    <row r="12" spans="2:8" ht="15">
      <c r="B12" s="7" t="s">
        <v>198</v>
      </c>
      <c r="C12" s="11">
        <v>0</v>
      </c>
      <c r="D12" s="11">
        <v>0</v>
      </c>
      <c r="E12" s="11">
        <v>0</v>
      </c>
      <c r="H12" s="132"/>
    </row>
    <row r="13" spans="2:5" ht="15">
      <c r="B13" s="6"/>
      <c r="C13" s="11"/>
      <c r="D13" s="11"/>
      <c r="E13" s="11"/>
    </row>
    <row r="14" spans="2:5" ht="15">
      <c r="B14" s="6" t="s">
        <v>199</v>
      </c>
      <c r="C14" s="220">
        <f>C15+C16</f>
        <v>14519382</v>
      </c>
      <c r="D14" s="229">
        <f>D15+D16</f>
        <v>3205593.84</v>
      </c>
      <c r="E14" s="229">
        <f>E15+E16</f>
        <v>3205593.84</v>
      </c>
    </row>
    <row r="15" spans="2:9" ht="15">
      <c r="B15" s="7" t="s">
        <v>200</v>
      </c>
      <c r="C15" s="218">
        <v>14519382</v>
      </c>
      <c r="D15" s="196">
        <v>3205593.84</v>
      </c>
      <c r="E15" s="196">
        <v>3205593.84</v>
      </c>
      <c r="F15" s="236"/>
      <c r="G15" s="195"/>
      <c r="H15" s="195"/>
      <c r="I15" s="195"/>
    </row>
    <row r="16" spans="2:9" ht="15">
      <c r="B16" s="7" t="s">
        <v>201</v>
      </c>
      <c r="C16" s="11"/>
      <c r="D16" s="230"/>
      <c r="E16" s="230"/>
      <c r="G16" s="198"/>
      <c r="H16" s="195"/>
      <c r="I16" s="195"/>
    </row>
    <row r="17" spans="2:9" ht="15">
      <c r="B17" s="6"/>
      <c r="C17" s="11"/>
      <c r="D17" s="230"/>
      <c r="E17" s="230"/>
      <c r="G17" s="198"/>
      <c r="H17" s="195"/>
      <c r="I17" s="195"/>
    </row>
    <row r="18" spans="2:7" ht="15">
      <c r="B18" s="6" t="s">
        <v>202</v>
      </c>
      <c r="C18" s="220"/>
      <c r="D18" s="229"/>
      <c r="E18" s="229"/>
      <c r="F18" s="30"/>
      <c r="G18" s="195"/>
    </row>
    <row r="19" spans="2:7" ht="15">
      <c r="B19" s="7" t="s">
        <v>203</v>
      </c>
      <c r="C19" s="31"/>
      <c r="D19" s="231"/>
      <c r="E19" s="231"/>
      <c r="G19" s="195"/>
    </row>
    <row r="20" spans="2:7" ht="15">
      <c r="B20" s="7" t="s">
        <v>204</v>
      </c>
      <c r="C20" s="138"/>
      <c r="D20" s="138">
        <v>0</v>
      </c>
      <c r="E20" s="11"/>
      <c r="G20" s="195"/>
    </row>
    <row r="21" spans="2:8" ht="15">
      <c r="B21" s="6"/>
      <c r="C21" s="11"/>
      <c r="D21" s="11"/>
      <c r="E21" s="11"/>
      <c r="G21" s="195"/>
      <c r="H21" s="195"/>
    </row>
    <row r="22" spans="2:5" ht="15">
      <c r="B22" s="3" t="s">
        <v>205</v>
      </c>
      <c r="C22" s="10">
        <f>C9-C14+C18</f>
        <v>0.4900000002235174</v>
      </c>
      <c r="D22" s="10">
        <f>D9-D14+D18</f>
        <v>1356984.0499999998</v>
      </c>
      <c r="E22" s="10">
        <f>E9-E14+E18</f>
        <v>1356984.0499999998</v>
      </c>
    </row>
    <row r="23" spans="2:7" ht="15">
      <c r="B23" s="6"/>
      <c r="C23" s="11"/>
      <c r="D23" s="11"/>
      <c r="E23" s="11"/>
      <c r="G23" s="198"/>
    </row>
    <row r="24" spans="2:7" ht="15">
      <c r="B24" s="3" t="s">
        <v>206</v>
      </c>
      <c r="C24" s="10">
        <f>C22-C12</f>
        <v>0.4900000002235174</v>
      </c>
      <c r="D24" s="10">
        <v>3131537.41</v>
      </c>
      <c r="E24" s="10">
        <v>3131537.41</v>
      </c>
      <c r="G24" s="195"/>
    </row>
    <row r="25" spans="2:7" ht="15">
      <c r="B25" s="6"/>
      <c r="C25" s="11"/>
      <c r="D25" s="11"/>
      <c r="E25" s="11"/>
      <c r="F25" s="140"/>
      <c r="G25" s="235"/>
    </row>
    <row r="26" spans="2:5" ht="15">
      <c r="B26" s="3" t="s">
        <v>207</v>
      </c>
      <c r="C26" s="10">
        <f>C24-C19</f>
        <v>0.4900000002235174</v>
      </c>
      <c r="D26" s="10">
        <f>D24-D18</f>
        <v>3131537.41</v>
      </c>
      <c r="E26" s="10">
        <f>E24-E18</f>
        <v>3131537.41</v>
      </c>
    </row>
    <row r="27" spans="2:5" ht="15.75" thickBot="1">
      <c r="B27" s="9"/>
      <c r="C27" s="13"/>
      <c r="D27" s="13"/>
      <c r="E27" s="13"/>
    </row>
    <row r="28" ht="15.75" thickBot="1"/>
    <row r="29" spans="2:5" ht="15.75" thickBot="1">
      <c r="B29" s="32" t="s">
        <v>208</v>
      </c>
      <c r="C29" s="33" t="s">
        <v>209</v>
      </c>
      <c r="D29" s="33" t="s">
        <v>193</v>
      </c>
      <c r="E29" s="33" t="s">
        <v>210</v>
      </c>
    </row>
    <row r="30" spans="2:5" ht="15">
      <c r="B30" s="29"/>
      <c r="C30" s="12"/>
      <c r="D30" s="12"/>
      <c r="E30" s="12"/>
    </row>
    <row r="31" spans="2:5" ht="15">
      <c r="B31" s="3" t="s">
        <v>211</v>
      </c>
      <c r="C31" s="10">
        <f>C32+C33</f>
        <v>0</v>
      </c>
      <c r="D31" s="10">
        <f>D32+D33</f>
        <v>0</v>
      </c>
      <c r="E31" s="10">
        <f>E32+E33</f>
        <v>0</v>
      </c>
    </row>
    <row r="32" spans="2:5" ht="15">
      <c r="B32" s="7" t="s">
        <v>212</v>
      </c>
      <c r="C32" s="11">
        <v>0</v>
      </c>
      <c r="D32" s="11">
        <v>0</v>
      </c>
      <c r="E32" s="11">
        <v>0</v>
      </c>
    </row>
    <row r="33" spans="2:5" ht="15">
      <c r="B33" s="7" t="s">
        <v>213</v>
      </c>
      <c r="C33" s="11">
        <v>0</v>
      </c>
      <c r="D33" s="11">
        <v>0</v>
      </c>
      <c r="E33" s="11">
        <v>0</v>
      </c>
    </row>
    <row r="34" spans="2:5" ht="15">
      <c r="B34" s="6"/>
      <c r="C34" s="11"/>
      <c r="D34" s="11"/>
      <c r="E34" s="11"/>
    </row>
    <row r="35" spans="2:5" ht="15">
      <c r="B35" s="3" t="s">
        <v>214</v>
      </c>
      <c r="C35" s="10">
        <f>C26+C31</f>
        <v>0.4900000002235174</v>
      </c>
      <c r="D35" s="10">
        <f>D26+D31</f>
        <v>3131537.41</v>
      </c>
      <c r="E35" s="10">
        <f>E26+E31</f>
        <v>3131537.41</v>
      </c>
    </row>
    <row r="36" spans="2:5" ht="15.75" thickBot="1">
      <c r="B36" s="9"/>
      <c r="C36" s="13"/>
      <c r="D36" s="13"/>
      <c r="E36" s="13"/>
    </row>
    <row r="37" ht="15.75" thickBot="1"/>
    <row r="38" spans="2:5" ht="15">
      <c r="B38" s="283" t="s">
        <v>208</v>
      </c>
      <c r="C38" s="285" t="s">
        <v>215</v>
      </c>
      <c r="D38" s="279" t="s">
        <v>193</v>
      </c>
      <c r="E38" s="281" t="s">
        <v>216</v>
      </c>
    </row>
    <row r="39" spans="2:5" ht="15.75" thickBot="1">
      <c r="B39" s="284"/>
      <c r="C39" s="286"/>
      <c r="D39" s="280"/>
      <c r="E39" s="282"/>
    </row>
    <row r="40" spans="2:5" ht="15">
      <c r="B40" s="29"/>
      <c r="C40" s="12"/>
      <c r="D40" s="12"/>
      <c r="E40" s="12"/>
    </row>
    <row r="41" spans="2:5" ht="15">
      <c r="B41" s="3" t="s">
        <v>217</v>
      </c>
      <c r="C41" s="10">
        <f>C42+C43</f>
        <v>0</v>
      </c>
      <c r="D41" s="10">
        <f>D42+D43</f>
        <v>0</v>
      </c>
      <c r="E41" s="10">
        <f>E42+E43</f>
        <v>0</v>
      </c>
    </row>
    <row r="42" spans="2:5" ht="15">
      <c r="B42" s="7" t="s">
        <v>218</v>
      </c>
      <c r="C42" s="11">
        <v>0</v>
      </c>
      <c r="D42" s="11">
        <v>0</v>
      </c>
      <c r="E42" s="11">
        <v>0</v>
      </c>
    </row>
    <row r="43" spans="2:5" ht="15">
      <c r="B43" s="7" t="s">
        <v>219</v>
      </c>
      <c r="C43" s="11">
        <v>0</v>
      </c>
      <c r="D43" s="11">
        <v>0</v>
      </c>
      <c r="E43" s="11">
        <v>0</v>
      </c>
    </row>
    <row r="44" spans="2:5" ht="15">
      <c r="B44" s="3" t="s">
        <v>220</v>
      </c>
      <c r="C44" s="10">
        <f>C45+C46</f>
        <v>0</v>
      </c>
      <c r="D44" s="10">
        <f>D45+D46</f>
        <v>0</v>
      </c>
      <c r="E44" s="10">
        <f>E45+E46</f>
        <v>0</v>
      </c>
    </row>
    <row r="45" spans="2:5" ht="15">
      <c r="B45" s="7" t="s">
        <v>221</v>
      </c>
      <c r="C45" s="11">
        <v>0</v>
      </c>
      <c r="D45" s="11">
        <v>0</v>
      </c>
      <c r="E45" s="11">
        <v>0</v>
      </c>
    </row>
    <row r="46" spans="2:5" ht="15">
      <c r="B46" s="7" t="s">
        <v>222</v>
      </c>
      <c r="C46" s="11">
        <v>0</v>
      </c>
      <c r="D46" s="11">
        <v>0</v>
      </c>
      <c r="E46" s="11">
        <v>0</v>
      </c>
    </row>
    <row r="47" spans="2:5" ht="15">
      <c r="B47" s="8"/>
      <c r="C47" s="11"/>
      <c r="D47" s="11"/>
      <c r="E47" s="11"/>
    </row>
    <row r="48" spans="2:5" ht="15">
      <c r="B48" s="3" t="s">
        <v>223</v>
      </c>
      <c r="C48" s="10">
        <f>C41-C44</f>
        <v>0</v>
      </c>
      <c r="D48" s="10">
        <f>D41-D44</f>
        <v>0</v>
      </c>
      <c r="E48" s="10">
        <f>E41-E44</f>
        <v>0</v>
      </c>
    </row>
    <row r="49" spans="2:5" ht="15.75" thickBot="1">
      <c r="B49" s="9"/>
      <c r="C49" s="13"/>
      <c r="D49" s="13"/>
      <c r="E49" s="13"/>
    </row>
    <row r="50" ht="15.75" thickBot="1"/>
    <row r="51" spans="2:5" ht="15" customHeight="1">
      <c r="B51" s="283" t="s">
        <v>208</v>
      </c>
      <c r="C51" s="281" t="s">
        <v>215</v>
      </c>
      <c r="D51" s="279" t="s">
        <v>193</v>
      </c>
      <c r="E51" s="281" t="s">
        <v>216</v>
      </c>
    </row>
    <row r="52" spans="2:5" ht="15.75" thickBot="1">
      <c r="B52" s="284"/>
      <c r="C52" s="282"/>
      <c r="D52" s="280"/>
      <c r="E52" s="282"/>
    </row>
    <row r="53" spans="2:5" ht="15">
      <c r="B53" s="6"/>
      <c r="C53" s="12"/>
      <c r="D53" s="12"/>
      <c r="E53" s="12"/>
    </row>
    <row r="54" spans="2:5" ht="15">
      <c r="B54" s="6" t="s">
        <v>224</v>
      </c>
      <c r="C54" s="34">
        <f>C10</f>
        <v>14519382.49</v>
      </c>
      <c r="D54" s="196">
        <v>16736082.99</v>
      </c>
      <c r="E54" s="196">
        <v>16736082.99</v>
      </c>
    </row>
    <row r="55" spans="2:5" ht="15">
      <c r="B55" s="6"/>
      <c r="C55" s="34"/>
      <c r="D55" s="35"/>
      <c r="E55" s="35"/>
    </row>
    <row r="56" spans="2:5" ht="15">
      <c r="B56" s="7" t="s">
        <v>225</v>
      </c>
      <c r="C56" s="34">
        <f>C42-C45</f>
        <v>0</v>
      </c>
      <c r="D56" s="35">
        <f>D42-D45</f>
        <v>0</v>
      </c>
      <c r="E56" s="35">
        <f>E42-E45</f>
        <v>0</v>
      </c>
    </row>
    <row r="57" spans="2:5" ht="15">
      <c r="B57" s="36" t="s">
        <v>218</v>
      </c>
      <c r="C57" s="34">
        <f>C42</f>
        <v>0</v>
      </c>
      <c r="D57" s="35">
        <f>D42</f>
        <v>0</v>
      </c>
      <c r="E57" s="35">
        <f>E42</f>
        <v>0</v>
      </c>
    </row>
    <row r="58" spans="2:5" ht="15">
      <c r="B58" s="36" t="s">
        <v>221</v>
      </c>
      <c r="C58" s="34">
        <f>C45</f>
        <v>0</v>
      </c>
      <c r="D58" s="35">
        <f>D45</f>
        <v>0</v>
      </c>
      <c r="E58" s="35">
        <f>E45</f>
        <v>0</v>
      </c>
    </row>
    <row r="59" spans="2:5" ht="15">
      <c r="B59" s="6"/>
      <c r="C59" s="34"/>
      <c r="D59" s="35"/>
      <c r="E59" s="35"/>
    </row>
    <row r="60" spans="2:5" ht="15">
      <c r="B60" s="6" t="s">
        <v>200</v>
      </c>
      <c r="C60" s="218">
        <v>14519382</v>
      </c>
      <c r="D60" s="196">
        <v>14593759</v>
      </c>
      <c r="E60" s="196">
        <v>14593759</v>
      </c>
    </row>
    <row r="61" spans="2:5" ht="15">
      <c r="B61" s="6"/>
      <c r="C61" s="34"/>
      <c r="D61" s="34"/>
      <c r="E61" s="34"/>
    </row>
    <row r="62" spans="2:5" ht="15">
      <c r="B62" s="6" t="s">
        <v>203</v>
      </c>
      <c r="C62" s="31">
        <v>3236916.59</v>
      </c>
      <c r="D62" s="231">
        <v>3131537.41</v>
      </c>
      <c r="E62" s="231">
        <v>3131537.41</v>
      </c>
    </row>
    <row r="63" spans="2:5" ht="15">
      <c r="B63" s="6"/>
      <c r="C63" s="34"/>
      <c r="D63" s="34"/>
      <c r="E63" s="34"/>
    </row>
    <row r="64" spans="2:5" ht="15">
      <c r="B64" s="3" t="s">
        <v>226</v>
      </c>
      <c r="C64" s="38">
        <f>C19</f>
        <v>0</v>
      </c>
      <c r="D64" s="38">
        <f>D19</f>
        <v>0</v>
      </c>
      <c r="E64" s="38">
        <f>E19</f>
        <v>0</v>
      </c>
    </row>
    <row r="65" spans="2:5" ht="15">
      <c r="B65" s="3"/>
      <c r="C65" s="38"/>
      <c r="D65" s="39"/>
      <c r="E65" s="39"/>
    </row>
    <row r="66" spans="2:5" ht="15">
      <c r="B66" s="3" t="s">
        <v>227</v>
      </c>
      <c r="C66" s="38">
        <f>C64-C56</f>
        <v>0</v>
      </c>
      <c r="D66" s="39">
        <f>D64-D56</f>
        <v>0</v>
      </c>
      <c r="E66" s="39">
        <f>E64-E56</f>
        <v>0</v>
      </c>
    </row>
    <row r="67" spans="2:5" ht="15.75" thickBot="1">
      <c r="B67" s="40"/>
      <c r="C67" s="13"/>
      <c r="D67" s="13"/>
      <c r="E67" s="13"/>
    </row>
    <row r="68" ht="15.75" thickBot="1"/>
    <row r="69" spans="2:5" ht="15">
      <c r="B69" s="283" t="s">
        <v>208</v>
      </c>
      <c r="C69" s="281" t="s">
        <v>215</v>
      </c>
      <c r="D69" s="279" t="s">
        <v>193</v>
      </c>
      <c r="E69" s="281" t="s">
        <v>216</v>
      </c>
    </row>
    <row r="70" spans="2:5" ht="15.75" thickBot="1">
      <c r="B70" s="284"/>
      <c r="C70" s="282"/>
      <c r="D70" s="280"/>
      <c r="E70" s="282"/>
    </row>
    <row r="71" spans="2:5" ht="15">
      <c r="B71" s="29"/>
      <c r="C71" s="12"/>
      <c r="D71" s="12"/>
      <c r="E71" s="12"/>
    </row>
    <row r="72" spans="2:5" ht="15">
      <c r="B72" s="6" t="s">
        <v>197</v>
      </c>
      <c r="C72" s="34">
        <f>C11</f>
        <v>0</v>
      </c>
      <c r="D72" s="35">
        <f>D11</f>
        <v>0</v>
      </c>
      <c r="E72" s="35">
        <f>E11</f>
        <v>0</v>
      </c>
    </row>
    <row r="73" spans="2:5" ht="15">
      <c r="B73" s="6"/>
      <c r="C73" s="34"/>
      <c r="D73" s="35"/>
      <c r="E73" s="35"/>
    </row>
    <row r="74" spans="2:5" ht="15">
      <c r="B74" s="6" t="s">
        <v>228</v>
      </c>
      <c r="C74" s="34">
        <f>C75-C76</f>
        <v>0</v>
      </c>
      <c r="D74" s="35">
        <f>D75-D76</f>
        <v>0</v>
      </c>
      <c r="E74" s="35">
        <f>E75-E76</f>
        <v>0</v>
      </c>
    </row>
    <row r="75" spans="2:5" ht="15">
      <c r="B75" s="5" t="s">
        <v>219</v>
      </c>
      <c r="C75" s="34">
        <f>C43</f>
        <v>0</v>
      </c>
      <c r="D75" s="35">
        <f>D43</f>
        <v>0</v>
      </c>
      <c r="E75" s="35">
        <f>E43</f>
        <v>0</v>
      </c>
    </row>
    <row r="76" spans="2:5" ht="15">
      <c r="B76" s="5" t="s">
        <v>222</v>
      </c>
      <c r="C76" s="34">
        <f>C46</f>
        <v>0</v>
      </c>
      <c r="D76" s="35">
        <f>D46</f>
        <v>0</v>
      </c>
      <c r="E76" s="35">
        <f>E46</f>
        <v>0</v>
      </c>
    </row>
    <row r="77" spans="2:5" ht="15">
      <c r="B77" s="6"/>
      <c r="C77" s="34"/>
      <c r="D77" s="35"/>
      <c r="E77" s="35"/>
    </row>
    <row r="78" spans="2:5" ht="15">
      <c r="B78" s="6" t="s">
        <v>229</v>
      </c>
      <c r="C78" s="34">
        <f>C16</f>
        <v>0</v>
      </c>
      <c r="D78" s="34">
        <f>D16</f>
        <v>0</v>
      </c>
      <c r="E78" s="34">
        <f>E16</f>
        <v>0</v>
      </c>
    </row>
    <row r="79" spans="2:5" ht="15.75" thickBot="1">
      <c r="B79" s="6"/>
      <c r="C79" s="34"/>
      <c r="D79" s="34"/>
      <c r="E79" s="34"/>
    </row>
    <row r="80" spans="2:5" ht="16.5" thickBot="1" thickTop="1">
      <c r="B80" s="6" t="s">
        <v>204</v>
      </c>
      <c r="C80" s="37"/>
      <c r="D80" s="34">
        <f>D20</f>
        <v>0</v>
      </c>
      <c r="E80" s="34">
        <f>E20</f>
        <v>0</v>
      </c>
    </row>
    <row r="81" spans="2:5" ht="15.75" thickTop="1">
      <c r="B81" s="6"/>
      <c r="C81" s="34"/>
      <c r="D81" s="34"/>
      <c r="E81" s="34"/>
    </row>
    <row r="82" spans="2:5" ht="15">
      <c r="B82" s="3" t="s">
        <v>230</v>
      </c>
      <c r="C82" s="38">
        <f>C72+C74-C78+C80</f>
        <v>0</v>
      </c>
      <c r="D82" s="39">
        <f>D72+D74-D78+D80</f>
        <v>0</v>
      </c>
      <c r="E82" s="39">
        <f>E72+E74-E78+E80</f>
        <v>0</v>
      </c>
    </row>
    <row r="83" spans="2:5" ht="15">
      <c r="B83" s="3"/>
      <c r="C83" s="38"/>
      <c r="D83" s="39"/>
      <c r="E83" s="39"/>
    </row>
    <row r="84" spans="2:5" ht="15">
      <c r="B84" s="3" t="s">
        <v>231</v>
      </c>
      <c r="C84" s="38">
        <f>C82-C74</f>
        <v>0</v>
      </c>
      <c r="D84" s="39">
        <f>D82-D74</f>
        <v>0</v>
      </c>
      <c r="E84" s="39">
        <f>E82-E74</f>
        <v>0</v>
      </c>
    </row>
    <row r="85" spans="2:5" ht="15.75" thickBot="1">
      <c r="B85" s="9"/>
      <c r="C85" s="13"/>
      <c r="D85" s="13"/>
      <c r="E85" s="13"/>
    </row>
    <row r="87" spans="4:5" ht="15">
      <c r="D87" s="14"/>
      <c r="E87" s="15"/>
    </row>
    <row r="88" spans="1:5" ht="15">
      <c r="A88" s="143" t="s">
        <v>647</v>
      </c>
      <c r="C88"/>
      <c r="D88"/>
      <c r="E88"/>
    </row>
    <row r="89" spans="1:6" ht="15">
      <c r="A89" s="144"/>
      <c r="B89" s="144" t="s">
        <v>669</v>
      </c>
      <c r="C89" s="144"/>
      <c r="D89" s="144"/>
      <c r="E89" s="144"/>
      <c r="F89" s="144"/>
    </row>
    <row r="90" spans="1:6" ht="15">
      <c r="A90" s="143"/>
      <c r="B90" s="143"/>
      <c r="C90" s="143"/>
      <c r="D90" s="143"/>
      <c r="E90" s="143"/>
      <c r="F90" s="143"/>
    </row>
    <row r="91" spans="1:6" ht="15">
      <c r="A91" s="143"/>
      <c r="B91" s="143"/>
      <c r="C91" s="143"/>
      <c r="D91" s="143"/>
      <c r="E91" s="143"/>
      <c r="F91" s="143"/>
    </row>
    <row r="92" spans="1:6" ht="15">
      <c r="A92" s="143" t="s">
        <v>649</v>
      </c>
      <c r="B92" s="143"/>
      <c r="C92" s="143"/>
      <c r="D92" s="144"/>
      <c r="E92" s="143"/>
      <c r="F92" s="144"/>
    </row>
    <row r="93" spans="1:6" ht="15">
      <c r="A93" s="144" t="s">
        <v>673</v>
      </c>
      <c r="B93" s="144"/>
      <c r="C93" s="144"/>
      <c r="D93" s="144"/>
      <c r="E93" s="144"/>
      <c r="F93" s="144"/>
    </row>
    <row r="94" spans="1:6" ht="15">
      <c r="A94" s="144" t="s">
        <v>681</v>
      </c>
      <c r="B94" s="144"/>
      <c r="C94" s="144"/>
      <c r="D94" s="144"/>
      <c r="E94" s="144"/>
      <c r="F94" s="144"/>
    </row>
    <row r="95" spans="1:6" ht="15">
      <c r="A95" s="144"/>
      <c r="B95" s="143"/>
      <c r="C95" s="143"/>
      <c r="D95" s="143"/>
      <c r="E95" s="144"/>
      <c r="F95" s="144"/>
    </row>
    <row r="96" ht="15">
      <c r="A96" s="143" t="s">
        <v>649</v>
      </c>
    </row>
    <row r="97" ht="15">
      <c r="A97" s="144" t="s">
        <v>675</v>
      </c>
    </row>
    <row r="98" ht="15">
      <c r="A98" s="144" t="s">
        <v>692</v>
      </c>
    </row>
    <row r="99" spans="1:2" ht="15">
      <c r="A99" s="144"/>
      <c r="B99" t="s">
        <v>670</v>
      </c>
    </row>
    <row r="100" ht="15">
      <c r="A100" s="143" t="s">
        <v>650</v>
      </c>
    </row>
    <row r="101" spans="1:2" ht="15">
      <c r="A101" s="144"/>
      <c r="B101" s="145" t="s">
        <v>671</v>
      </c>
    </row>
    <row r="102" spans="1:2" ht="15">
      <c r="A102" s="144"/>
      <c r="B102" s="145" t="s">
        <v>672</v>
      </c>
    </row>
  </sheetData>
  <sheetProtection/>
  <mergeCells count="20">
    <mergeCell ref="B69:B70"/>
    <mergeCell ref="C69:C70"/>
    <mergeCell ref="D69:D70"/>
    <mergeCell ref="E69:E70"/>
    <mergeCell ref="B38:B39"/>
    <mergeCell ref="C38:C39"/>
    <mergeCell ref="D38:D39"/>
    <mergeCell ref="E38:E39"/>
    <mergeCell ref="B51:B52"/>
    <mergeCell ref="C51:C52"/>
    <mergeCell ref="D51:D52"/>
    <mergeCell ref="E51:E52"/>
    <mergeCell ref="B2:E2"/>
    <mergeCell ref="B3:E3"/>
    <mergeCell ref="B4:E4"/>
    <mergeCell ref="B5:E5"/>
    <mergeCell ref="B7:B8"/>
    <mergeCell ref="C7:C8"/>
    <mergeCell ref="D7:D8"/>
    <mergeCell ref="E7:E8"/>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B2:N90"/>
  <sheetViews>
    <sheetView zoomScalePageLayoutView="0" workbookViewId="0" topLeftCell="A1">
      <selection activeCell="B25" sqref="B25"/>
    </sheetView>
  </sheetViews>
  <sheetFormatPr defaultColWidth="11.421875" defaultRowHeight="15"/>
  <cols>
    <col min="2" max="2" width="114.57421875" style="0" customWidth="1"/>
    <col min="3" max="3" width="18.28125" style="41" customWidth="1"/>
    <col min="4" max="4" width="17.7109375" style="41" customWidth="1"/>
    <col min="5" max="5" width="16.140625" style="41" customWidth="1"/>
    <col min="6" max="6" width="15.8515625" style="41" customWidth="1"/>
    <col min="7" max="7" width="16.28125" style="41" customWidth="1"/>
    <col min="8" max="8" width="14.28125" style="41" customWidth="1"/>
  </cols>
  <sheetData>
    <row r="1" ht="15.75" thickBot="1"/>
    <row r="2" spans="2:8" ht="15">
      <c r="B2" s="263" t="s">
        <v>661</v>
      </c>
      <c r="C2" s="264"/>
      <c r="D2" s="264"/>
      <c r="E2" s="264"/>
      <c r="F2" s="264"/>
      <c r="G2" s="264"/>
      <c r="H2" s="265"/>
    </row>
    <row r="3" spans="2:8" ht="15">
      <c r="B3" s="266" t="s">
        <v>232</v>
      </c>
      <c r="C3" s="267"/>
      <c r="D3" s="267"/>
      <c r="E3" s="267"/>
      <c r="F3" s="267"/>
      <c r="G3" s="267"/>
      <c r="H3" s="268"/>
    </row>
    <row r="4" spans="2:8" ht="15">
      <c r="B4" s="266" t="s">
        <v>685</v>
      </c>
      <c r="C4" s="267"/>
      <c r="D4" s="267"/>
      <c r="E4" s="267"/>
      <c r="F4" s="267"/>
      <c r="G4" s="267"/>
      <c r="H4" s="268"/>
    </row>
    <row r="5" spans="2:8" ht="15.75" thickBot="1">
      <c r="B5" s="269" t="s">
        <v>0</v>
      </c>
      <c r="C5" s="270"/>
      <c r="D5" s="270"/>
      <c r="E5" s="270"/>
      <c r="F5" s="270"/>
      <c r="G5" s="270"/>
      <c r="H5" s="271"/>
    </row>
    <row r="6" spans="2:8" ht="15.75" thickBot="1">
      <c r="B6" s="42"/>
      <c r="C6" s="291" t="s">
        <v>233</v>
      </c>
      <c r="D6" s="292"/>
      <c r="E6" s="292"/>
      <c r="F6" s="292"/>
      <c r="G6" s="293"/>
      <c r="H6" s="287" t="s">
        <v>234</v>
      </c>
    </row>
    <row r="7" spans="2:8" ht="15">
      <c r="B7" s="43" t="s">
        <v>208</v>
      </c>
      <c r="C7" s="289" t="s">
        <v>235</v>
      </c>
      <c r="D7" s="287" t="s">
        <v>236</v>
      </c>
      <c r="E7" s="289" t="s">
        <v>237</v>
      </c>
      <c r="F7" s="289" t="s">
        <v>193</v>
      </c>
      <c r="G7" s="289" t="s">
        <v>238</v>
      </c>
      <c r="H7" s="294"/>
    </row>
    <row r="8" spans="2:8" ht="15.75" thickBot="1">
      <c r="B8" s="17" t="s">
        <v>126</v>
      </c>
      <c r="C8" s="290"/>
      <c r="D8" s="288"/>
      <c r="E8" s="290"/>
      <c r="F8" s="290"/>
      <c r="G8" s="290"/>
      <c r="H8" s="288"/>
    </row>
    <row r="9" spans="2:8" ht="15">
      <c r="B9" s="2" t="s">
        <v>239</v>
      </c>
      <c r="C9" s="171"/>
      <c r="D9" s="172"/>
      <c r="E9" s="171"/>
      <c r="F9" s="171"/>
      <c r="G9" s="171"/>
      <c r="H9" s="171"/>
    </row>
    <row r="10" spans="2:8" ht="15">
      <c r="B10" s="7" t="s">
        <v>240</v>
      </c>
      <c r="C10" s="58">
        <v>0</v>
      </c>
      <c r="D10" s="173">
        <v>0</v>
      </c>
      <c r="E10" s="58">
        <f>C10+D10</f>
        <v>0</v>
      </c>
      <c r="F10" s="58">
        <v>0</v>
      </c>
      <c r="G10" s="58">
        <v>0</v>
      </c>
      <c r="H10" s="58">
        <f>G10-C10</f>
        <v>0</v>
      </c>
    </row>
    <row r="11" spans="2:8" ht="15">
      <c r="B11" s="7" t="s">
        <v>241</v>
      </c>
      <c r="C11" s="58">
        <v>0</v>
      </c>
      <c r="D11" s="173">
        <v>0</v>
      </c>
      <c r="E11" s="58">
        <f aca="true" t="shared" si="0" ref="E11:E41">C11+D11</f>
        <v>0</v>
      </c>
      <c r="F11" s="58">
        <v>0</v>
      </c>
      <c r="G11" s="58">
        <v>0</v>
      </c>
      <c r="H11" s="58">
        <f aca="true" t="shared" si="1" ref="H11:H41">G11-C11</f>
        <v>0</v>
      </c>
    </row>
    <row r="12" spans="2:8" ht="15">
      <c r="B12" s="7" t="s">
        <v>242</v>
      </c>
      <c r="C12" s="58"/>
      <c r="D12" s="173"/>
      <c r="E12" s="58">
        <f t="shared" si="0"/>
        <v>0</v>
      </c>
      <c r="F12" s="58"/>
      <c r="G12" s="58"/>
      <c r="H12" s="58">
        <f t="shared" si="1"/>
        <v>0</v>
      </c>
    </row>
    <row r="13" spans="2:8" ht="15">
      <c r="B13" s="7" t="s">
        <v>243</v>
      </c>
      <c r="C13" s="170">
        <v>14239382.49</v>
      </c>
      <c r="D13" s="170">
        <v>0</v>
      </c>
      <c r="E13" s="170">
        <v>14239382.49</v>
      </c>
      <c r="F13" s="170">
        <v>4503325</v>
      </c>
      <c r="G13" s="170">
        <v>4503325</v>
      </c>
      <c r="H13" s="170">
        <v>-9736057.49</v>
      </c>
    </row>
    <row r="14" spans="2:8" ht="15">
      <c r="B14" s="7" t="s">
        <v>244</v>
      </c>
      <c r="C14" s="170">
        <v>0</v>
      </c>
      <c r="D14" s="170">
        <v>0</v>
      </c>
      <c r="E14" s="170"/>
      <c r="F14" s="170">
        <v>156</v>
      </c>
      <c r="G14" s="170">
        <v>156</v>
      </c>
      <c r="H14" s="170">
        <v>156</v>
      </c>
    </row>
    <row r="15" spans="2:8" ht="15">
      <c r="B15" s="7" t="s">
        <v>245</v>
      </c>
      <c r="C15" s="170">
        <v>280000</v>
      </c>
      <c r="D15" s="170">
        <v>0</v>
      </c>
      <c r="E15" s="170">
        <v>280000</v>
      </c>
      <c r="F15" s="170">
        <v>59096.89</v>
      </c>
      <c r="G15" s="170">
        <v>59096.89</v>
      </c>
      <c r="H15" s="170">
        <v>-220903.11</v>
      </c>
    </row>
    <row r="16" spans="2:8" ht="15">
      <c r="B16" s="7" t="s">
        <v>246</v>
      </c>
      <c r="C16" s="58"/>
      <c r="D16" s="173"/>
      <c r="E16" s="58">
        <f t="shared" si="0"/>
        <v>0</v>
      </c>
      <c r="F16" s="58"/>
      <c r="G16" s="58"/>
      <c r="H16" s="58">
        <f t="shared" si="1"/>
        <v>0</v>
      </c>
    </row>
    <row r="17" spans="2:8" ht="15">
      <c r="B17" s="7" t="s">
        <v>247</v>
      </c>
      <c r="C17" s="58">
        <f>SUM(C18:C28)</f>
        <v>0</v>
      </c>
      <c r="D17" s="58">
        <f>SUM(D18:D28)</f>
        <v>0</v>
      </c>
      <c r="E17" s="58">
        <f t="shared" si="0"/>
        <v>0</v>
      </c>
      <c r="F17" s="58">
        <f>SUM(F18:F28)</f>
        <v>0</v>
      </c>
      <c r="G17" s="58">
        <f>SUM(G18:G28)</f>
        <v>0</v>
      </c>
      <c r="H17" s="58">
        <f t="shared" si="1"/>
        <v>0</v>
      </c>
    </row>
    <row r="18" spans="2:8" ht="15">
      <c r="B18" s="5" t="s">
        <v>248</v>
      </c>
      <c r="C18" s="58">
        <v>0</v>
      </c>
      <c r="D18" s="173">
        <v>0</v>
      </c>
      <c r="E18" s="58">
        <f t="shared" si="0"/>
        <v>0</v>
      </c>
      <c r="F18" s="58">
        <v>0</v>
      </c>
      <c r="G18" s="58">
        <v>0</v>
      </c>
      <c r="H18" s="58">
        <f t="shared" si="1"/>
        <v>0</v>
      </c>
    </row>
    <row r="19" spans="2:8" ht="15">
      <c r="B19" s="5" t="s">
        <v>249</v>
      </c>
      <c r="C19" s="58">
        <v>0</v>
      </c>
      <c r="D19" s="173">
        <v>0</v>
      </c>
      <c r="E19" s="58">
        <f t="shared" si="0"/>
        <v>0</v>
      </c>
      <c r="F19" s="58">
        <v>0</v>
      </c>
      <c r="G19" s="58">
        <v>0</v>
      </c>
      <c r="H19" s="58">
        <f t="shared" si="1"/>
        <v>0</v>
      </c>
    </row>
    <row r="20" spans="2:8" ht="15">
      <c r="B20" s="5" t="s">
        <v>250</v>
      </c>
      <c r="C20" s="58">
        <v>0</v>
      </c>
      <c r="D20" s="173">
        <v>0</v>
      </c>
      <c r="E20" s="58">
        <f t="shared" si="0"/>
        <v>0</v>
      </c>
      <c r="F20" s="58">
        <v>0</v>
      </c>
      <c r="G20" s="58">
        <v>0</v>
      </c>
      <c r="H20" s="58">
        <f t="shared" si="1"/>
        <v>0</v>
      </c>
    </row>
    <row r="21" spans="2:8" ht="15">
      <c r="B21" s="5" t="s">
        <v>251</v>
      </c>
      <c r="C21" s="58">
        <v>0</v>
      </c>
      <c r="D21" s="173">
        <v>0</v>
      </c>
      <c r="E21" s="58">
        <f t="shared" si="0"/>
        <v>0</v>
      </c>
      <c r="F21" s="58">
        <v>0</v>
      </c>
      <c r="G21" s="58">
        <v>0</v>
      </c>
      <c r="H21" s="58">
        <f t="shared" si="1"/>
        <v>0</v>
      </c>
    </row>
    <row r="22" spans="2:8" ht="15">
      <c r="B22" s="5" t="s">
        <v>252</v>
      </c>
      <c r="C22" s="58">
        <v>0</v>
      </c>
      <c r="D22" s="173">
        <v>0</v>
      </c>
      <c r="E22" s="58">
        <f t="shared" si="0"/>
        <v>0</v>
      </c>
      <c r="F22" s="58">
        <v>0</v>
      </c>
      <c r="G22" s="58">
        <v>0</v>
      </c>
      <c r="H22" s="58">
        <f t="shared" si="1"/>
        <v>0</v>
      </c>
    </row>
    <row r="23" spans="2:8" ht="15">
      <c r="B23" s="5" t="s">
        <v>253</v>
      </c>
      <c r="C23" s="58">
        <v>0</v>
      </c>
      <c r="D23" s="173">
        <v>0</v>
      </c>
      <c r="E23" s="58">
        <f t="shared" si="0"/>
        <v>0</v>
      </c>
      <c r="F23" s="58">
        <v>0</v>
      </c>
      <c r="G23" s="58">
        <v>0</v>
      </c>
      <c r="H23" s="58">
        <f t="shared" si="1"/>
        <v>0</v>
      </c>
    </row>
    <row r="24" spans="2:8" ht="15">
      <c r="B24" s="5" t="s">
        <v>254</v>
      </c>
      <c r="C24" s="58">
        <v>0</v>
      </c>
      <c r="D24" s="173">
        <v>0</v>
      </c>
      <c r="E24" s="58">
        <f t="shared" si="0"/>
        <v>0</v>
      </c>
      <c r="F24" s="58">
        <v>0</v>
      </c>
      <c r="G24" s="58">
        <v>0</v>
      </c>
      <c r="H24" s="58">
        <f t="shared" si="1"/>
        <v>0</v>
      </c>
    </row>
    <row r="25" spans="2:8" ht="15">
      <c r="B25" s="5" t="s">
        <v>255</v>
      </c>
      <c r="C25" s="58">
        <v>0</v>
      </c>
      <c r="D25" s="173">
        <v>0</v>
      </c>
      <c r="E25" s="58">
        <f t="shared" si="0"/>
        <v>0</v>
      </c>
      <c r="F25" s="58">
        <v>0</v>
      </c>
      <c r="G25" s="58">
        <v>0</v>
      </c>
      <c r="H25" s="58">
        <f t="shared" si="1"/>
        <v>0</v>
      </c>
    </row>
    <row r="26" spans="2:8" ht="15">
      <c r="B26" s="5" t="s">
        <v>256</v>
      </c>
      <c r="C26" s="58">
        <v>0</v>
      </c>
      <c r="D26" s="173">
        <v>0</v>
      </c>
      <c r="E26" s="58">
        <f t="shared" si="0"/>
        <v>0</v>
      </c>
      <c r="F26" s="58">
        <v>0</v>
      </c>
      <c r="G26" s="58">
        <v>0</v>
      </c>
      <c r="H26" s="58">
        <f t="shared" si="1"/>
        <v>0</v>
      </c>
    </row>
    <row r="27" spans="2:8" ht="15">
      <c r="B27" s="5" t="s">
        <v>257</v>
      </c>
      <c r="C27" s="58">
        <v>0</v>
      </c>
      <c r="D27" s="173">
        <v>0</v>
      </c>
      <c r="E27" s="58">
        <f t="shared" si="0"/>
        <v>0</v>
      </c>
      <c r="F27" s="58">
        <v>0</v>
      </c>
      <c r="G27" s="58">
        <v>0</v>
      </c>
      <c r="H27" s="58">
        <f t="shared" si="1"/>
        <v>0</v>
      </c>
    </row>
    <row r="28" spans="2:8" s="48" customFormat="1" ht="15">
      <c r="B28" s="45" t="s">
        <v>258</v>
      </c>
      <c r="C28" s="174">
        <v>0</v>
      </c>
      <c r="D28" s="175">
        <v>0</v>
      </c>
      <c r="E28" s="174">
        <f t="shared" si="0"/>
        <v>0</v>
      </c>
      <c r="F28" s="174">
        <v>0</v>
      </c>
      <c r="G28" s="174">
        <v>0</v>
      </c>
      <c r="H28" s="174">
        <f t="shared" si="1"/>
        <v>0</v>
      </c>
    </row>
    <row r="29" spans="2:8" s="48" customFormat="1" ht="15">
      <c r="B29" s="45" t="s">
        <v>668</v>
      </c>
      <c r="C29" s="174">
        <v>0</v>
      </c>
      <c r="D29" s="175">
        <v>0</v>
      </c>
      <c r="E29" s="175">
        <f t="shared" si="0"/>
        <v>0</v>
      </c>
      <c r="F29" s="175">
        <v>0</v>
      </c>
      <c r="G29" s="175">
        <v>0</v>
      </c>
      <c r="H29" s="170">
        <f t="shared" si="1"/>
        <v>0</v>
      </c>
    </row>
    <row r="30" spans="2:8" ht="15">
      <c r="B30" s="7" t="s">
        <v>259</v>
      </c>
      <c r="C30" s="58">
        <f>SUM(C31:C35)</f>
        <v>0</v>
      </c>
      <c r="D30" s="58">
        <f>SUM(D31:D35)</f>
        <v>0</v>
      </c>
      <c r="E30" s="58">
        <f t="shared" si="0"/>
        <v>0</v>
      </c>
      <c r="F30" s="58">
        <f>SUM(F31:F35)</f>
        <v>0</v>
      </c>
      <c r="G30" s="58">
        <f>SUM(G31:G35)</f>
        <v>0</v>
      </c>
      <c r="H30" s="58">
        <f t="shared" si="1"/>
        <v>0</v>
      </c>
    </row>
    <row r="31" spans="2:8" ht="15">
      <c r="B31" s="5" t="s">
        <v>260</v>
      </c>
      <c r="C31" s="58">
        <v>0</v>
      </c>
      <c r="D31" s="173">
        <v>0</v>
      </c>
      <c r="E31" s="58">
        <f t="shared" si="0"/>
        <v>0</v>
      </c>
      <c r="F31" s="58">
        <v>0</v>
      </c>
      <c r="G31" s="58">
        <v>0</v>
      </c>
      <c r="H31" s="58">
        <f t="shared" si="1"/>
        <v>0</v>
      </c>
    </row>
    <row r="32" spans="2:8" ht="15">
      <c r="B32" s="5" t="s">
        <v>261</v>
      </c>
      <c r="C32" s="58">
        <v>0</v>
      </c>
      <c r="D32" s="173">
        <v>0</v>
      </c>
      <c r="E32" s="58">
        <f t="shared" si="0"/>
        <v>0</v>
      </c>
      <c r="F32" s="58">
        <v>0</v>
      </c>
      <c r="G32" s="58">
        <v>0</v>
      </c>
      <c r="H32" s="58">
        <f t="shared" si="1"/>
        <v>0</v>
      </c>
    </row>
    <row r="33" spans="2:8" ht="15">
      <c r="B33" s="5" t="s">
        <v>262</v>
      </c>
      <c r="C33" s="58">
        <v>0</v>
      </c>
      <c r="D33" s="173">
        <v>0</v>
      </c>
      <c r="E33" s="58">
        <f t="shared" si="0"/>
        <v>0</v>
      </c>
      <c r="F33" s="58">
        <v>0</v>
      </c>
      <c r="G33" s="58">
        <v>0</v>
      </c>
      <c r="H33" s="58">
        <f t="shared" si="1"/>
        <v>0</v>
      </c>
    </row>
    <row r="34" spans="2:8" ht="15">
      <c r="B34" s="5" t="s">
        <v>263</v>
      </c>
      <c r="C34" s="58">
        <v>0</v>
      </c>
      <c r="D34" s="173">
        <v>0</v>
      </c>
      <c r="E34" s="58">
        <f t="shared" si="0"/>
        <v>0</v>
      </c>
      <c r="F34" s="58">
        <v>0</v>
      </c>
      <c r="G34" s="58">
        <v>0</v>
      </c>
      <c r="H34" s="58">
        <f t="shared" si="1"/>
        <v>0</v>
      </c>
    </row>
    <row r="35" spans="2:8" s="48" customFormat="1" ht="15">
      <c r="B35" s="45" t="s">
        <v>264</v>
      </c>
      <c r="C35" s="174">
        <v>0</v>
      </c>
      <c r="D35" s="175">
        <v>0</v>
      </c>
      <c r="E35" s="174">
        <f t="shared" si="0"/>
        <v>0</v>
      </c>
      <c r="F35" s="174">
        <v>0</v>
      </c>
      <c r="G35" s="174"/>
      <c r="H35" s="174"/>
    </row>
    <row r="36" spans="2:8" ht="15">
      <c r="B36" s="7" t="s">
        <v>265</v>
      </c>
      <c r="C36" s="58"/>
      <c r="D36" s="173"/>
      <c r="E36" s="58"/>
      <c r="F36" s="58"/>
      <c r="G36" s="58"/>
      <c r="H36" s="58"/>
    </row>
    <row r="37" spans="2:8" ht="15">
      <c r="B37" s="7" t="s">
        <v>266</v>
      </c>
      <c r="C37" s="58">
        <f>C38</f>
        <v>0</v>
      </c>
      <c r="D37" s="58">
        <f>D38</f>
        <v>0</v>
      </c>
      <c r="E37" s="58">
        <f t="shared" si="0"/>
        <v>0</v>
      </c>
      <c r="F37" s="58">
        <v>0</v>
      </c>
      <c r="G37" s="58">
        <v>0</v>
      </c>
      <c r="H37" s="58">
        <f t="shared" si="1"/>
        <v>0</v>
      </c>
    </row>
    <row r="38" spans="2:8" ht="15">
      <c r="B38" s="5" t="s">
        <v>267</v>
      </c>
      <c r="C38" s="58"/>
      <c r="D38" s="173"/>
      <c r="E38" s="58">
        <f t="shared" si="0"/>
        <v>0</v>
      </c>
      <c r="F38" s="58"/>
      <c r="G38" s="58"/>
      <c r="H38" s="58">
        <f t="shared" si="1"/>
        <v>0</v>
      </c>
    </row>
    <row r="39" spans="2:8" ht="15">
      <c r="B39" s="7" t="s">
        <v>268</v>
      </c>
      <c r="C39" s="58">
        <f>C40+C41</f>
        <v>0</v>
      </c>
      <c r="D39" s="58">
        <f>D40+D41</f>
        <v>0</v>
      </c>
      <c r="E39" s="58">
        <f t="shared" si="0"/>
        <v>0</v>
      </c>
      <c r="F39" s="58">
        <v>0</v>
      </c>
      <c r="G39" s="58">
        <v>0</v>
      </c>
      <c r="H39" s="58">
        <f>H40+H41</f>
        <v>0</v>
      </c>
    </row>
    <row r="40" spans="2:8" ht="15">
      <c r="B40" s="5" t="s">
        <v>269</v>
      </c>
      <c r="C40" s="58"/>
      <c r="D40" s="173"/>
      <c r="E40" s="58">
        <f t="shared" si="0"/>
        <v>0</v>
      </c>
      <c r="F40" s="58"/>
      <c r="G40" s="58"/>
      <c r="H40" s="58">
        <f>G40-C40</f>
        <v>0</v>
      </c>
    </row>
    <row r="41" spans="2:8" ht="15">
      <c r="B41" s="5" t="s">
        <v>270</v>
      </c>
      <c r="C41" s="58"/>
      <c r="D41" s="173"/>
      <c r="E41" s="58">
        <f t="shared" si="0"/>
        <v>0</v>
      </c>
      <c r="F41" s="58">
        <v>0</v>
      </c>
      <c r="G41" s="58">
        <v>0</v>
      </c>
      <c r="H41" s="58">
        <f t="shared" si="1"/>
        <v>0</v>
      </c>
    </row>
    <row r="42" spans="2:8" s="48" customFormat="1" ht="15">
      <c r="B42" s="49"/>
      <c r="C42" s="174">
        <v>0</v>
      </c>
      <c r="D42" s="175">
        <v>0</v>
      </c>
      <c r="E42" s="174">
        <v>0</v>
      </c>
      <c r="F42" s="174">
        <v>0</v>
      </c>
      <c r="G42" s="174">
        <v>0</v>
      </c>
      <c r="H42" s="174"/>
    </row>
    <row r="43" spans="2:14" ht="15">
      <c r="B43" s="3" t="s">
        <v>271</v>
      </c>
      <c r="C43" s="58">
        <f>C10+C11+C12+C13+C14+C15+C16+C17+C30+C37+C39+C36</f>
        <v>14519382.49</v>
      </c>
      <c r="D43" s="58">
        <f>D10+D11+D12+D13+D14+D15+D16+D17+D30+D37+D39+D36</f>
        <v>0</v>
      </c>
      <c r="E43" s="58">
        <f>E10+E11+E12+E13+E14+E15+E16+E17+E30+E37+E39+E36</f>
        <v>14519382.49</v>
      </c>
      <c r="F43" s="58">
        <f>F10+F11+F12+F13+F14+F15+F16+F17+F30+F37+F39+F36+F29</f>
        <v>4562577.89</v>
      </c>
      <c r="G43" s="58">
        <f>G10+G11+G12+G13+G14+G15+G16+G17+G30+G37+G39+G36+G29</f>
        <v>4562577.89</v>
      </c>
      <c r="H43" s="58">
        <f>H10+H11+H12+H13+H14+H15+H16+H17+H30+H37+H39+H36+H29</f>
        <v>-9956804.6</v>
      </c>
      <c r="I43" s="196"/>
      <c r="J43" s="196"/>
      <c r="K43" s="196"/>
      <c r="L43" s="196"/>
      <c r="M43" s="197"/>
      <c r="N43" s="221"/>
    </row>
    <row r="44" spans="2:10" ht="15">
      <c r="B44" s="8"/>
      <c r="C44" s="58"/>
      <c r="D44" s="173"/>
      <c r="E44" s="58"/>
      <c r="F44" s="58"/>
      <c r="G44" s="58"/>
      <c r="H44" s="58"/>
      <c r="J44" s="139"/>
    </row>
    <row r="45" spans="2:8" ht="15">
      <c r="B45" s="3" t="s">
        <v>272</v>
      </c>
      <c r="C45" s="176"/>
      <c r="D45" s="177"/>
      <c r="E45" s="176"/>
      <c r="F45" s="176"/>
      <c r="G45" s="176"/>
      <c r="H45" s="174">
        <v>156</v>
      </c>
    </row>
    <row r="46" spans="2:8" ht="15">
      <c r="B46" s="8"/>
      <c r="C46" s="11"/>
      <c r="D46" s="30"/>
      <c r="E46" s="11"/>
      <c r="F46" s="11"/>
      <c r="G46" s="11"/>
      <c r="H46" s="11"/>
    </row>
    <row r="47" spans="2:8" ht="15">
      <c r="B47" s="3" t="s">
        <v>273</v>
      </c>
      <c r="C47" s="11"/>
      <c r="D47" s="30"/>
      <c r="E47" s="11"/>
      <c r="F47" s="11"/>
      <c r="G47" s="11"/>
      <c r="H47" s="11"/>
    </row>
    <row r="48" spans="2:8" ht="15">
      <c r="B48" s="7" t="s">
        <v>274</v>
      </c>
      <c r="C48" s="11">
        <f>SUM(C49:C56)</f>
        <v>0</v>
      </c>
      <c r="D48" s="11">
        <f>SUM(D49:D56)</f>
        <v>0</v>
      </c>
      <c r="E48" s="11">
        <f>C48+D48</f>
        <v>0</v>
      </c>
      <c r="F48" s="11">
        <f>SUM(F49:F56)</f>
        <v>0</v>
      </c>
      <c r="G48" s="11">
        <f>SUM(G49:G56)</f>
        <v>0</v>
      </c>
      <c r="H48" s="11">
        <f aca="true" t="shared" si="2" ref="H48:H70">G48-C48</f>
        <v>0</v>
      </c>
    </row>
    <row r="49" spans="2:8" ht="15">
      <c r="B49" s="5" t="s">
        <v>275</v>
      </c>
      <c r="C49" s="11">
        <v>0</v>
      </c>
      <c r="D49" s="30">
        <v>0</v>
      </c>
      <c r="E49" s="11">
        <f aca="true" t="shared" si="3" ref="E49:E66">C49+D49</f>
        <v>0</v>
      </c>
      <c r="F49" s="11">
        <v>0</v>
      </c>
      <c r="G49" s="11">
        <v>0</v>
      </c>
      <c r="H49" s="11">
        <f t="shared" si="2"/>
        <v>0</v>
      </c>
    </row>
    <row r="50" spans="2:8" ht="15">
      <c r="B50" s="5" t="s">
        <v>276</v>
      </c>
      <c r="C50" s="11">
        <v>0</v>
      </c>
      <c r="D50" s="30">
        <v>0</v>
      </c>
      <c r="E50" s="11">
        <f t="shared" si="3"/>
        <v>0</v>
      </c>
      <c r="F50" s="11">
        <v>0</v>
      </c>
      <c r="G50" s="11">
        <v>0</v>
      </c>
      <c r="H50" s="11">
        <f t="shared" si="2"/>
        <v>0</v>
      </c>
    </row>
    <row r="51" spans="2:8" ht="15">
      <c r="B51" s="5" t="s">
        <v>277</v>
      </c>
      <c r="C51" s="11">
        <v>0</v>
      </c>
      <c r="D51" s="30">
        <v>0</v>
      </c>
      <c r="E51" s="11">
        <f t="shared" si="3"/>
        <v>0</v>
      </c>
      <c r="F51" s="11">
        <v>0</v>
      </c>
      <c r="G51" s="11">
        <v>0</v>
      </c>
      <c r="H51" s="11">
        <f t="shared" si="2"/>
        <v>0</v>
      </c>
    </row>
    <row r="52" spans="2:8" ht="15">
      <c r="B52" s="5" t="s">
        <v>278</v>
      </c>
      <c r="C52" s="11">
        <v>0</v>
      </c>
      <c r="D52" s="30">
        <v>0</v>
      </c>
      <c r="E52" s="11">
        <f t="shared" si="3"/>
        <v>0</v>
      </c>
      <c r="F52" s="11">
        <v>0</v>
      </c>
      <c r="G52" s="11">
        <v>0</v>
      </c>
      <c r="H52" s="11">
        <f t="shared" si="2"/>
        <v>0</v>
      </c>
    </row>
    <row r="53" spans="2:8" ht="15">
      <c r="B53" s="5" t="s">
        <v>279</v>
      </c>
      <c r="C53" s="11">
        <v>0</v>
      </c>
      <c r="D53" s="30">
        <v>0</v>
      </c>
      <c r="E53" s="11">
        <f t="shared" si="3"/>
        <v>0</v>
      </c>
      <c r="F53" s="11">
        <v>0</v>
      </c>
      <c r="G53" s="11">
        <v>0</v>
      </c>
      <c r="H53" s="11">
        <f t="shared" si="2"/>
        <v>0</v>
      </c>
    </row>
    <row r="54" spans="2:8" ht="15">
      <c r="B54" s="5" t="s">
        <v>280</v>
      </c>
      <c r="C54" s="11">
        <v>0</v>
      </c>
      <c r="D54" s="30">
        <v>0</v>
      </c>
      <c r="E54" s="11">
        <f t="shared" si="3"/>
        <v>0</v>
      </c>
      <c r="F54" s="11">
        <v>0</v>
      </c>
      <c r="G54" s="11">
        <v>0</v>
      </c>
      <c r="H54" s="11">
        <f t="shared" si="2"/>
        <v>0</v>
      </c>
    </row>
    <row r="55" spans="2:8" ht="15">
      <c r="B55" s="5" t="s">
        <v>281</v>
      </c>
      <c r="C55" s="11">
        <v>0</v>
      </c>
      <c r="D55" s="30">
        <v>0</v>
      </c>
      <c r="E55" s="11">
        <f t="shared" si="3"/>
        <v>0</v>
      </c>
      <c r="F55" s="11">
        <v>0</v>
      </c>
      <c r="G55" s="11">
        <v>0</v>
      </c>
      <c r="H55" s="11">
        <f t="shared" si="2"/>
        <v>0</v>
      </c>
    </row>
    <row r="56" spans="2:8" s="48" customFormat="1" ht="15">
      <c r="B56" s="45" t="s">
        <v>282</v>
      </c>
      <c r="C56" s="46">
        <v>0</v>
      </c>
      <c r="D56" s="47">
        <v>0</v>
      </c>
      <c r="E56" s="46">
        <f t="shared" si="3"/>
        <v>0</v>
      </c>
      <c r="F56" s="46">
        <v>0</v>
      </c>
      <c r="G56" s="46">
        <v>0</v>
      </c>
      <c r="H56" s="46">
        <f t="shared" si="2"/>
        <v>0</v>
      </c>
    </row>
    <row r="57" spans="2:8" s="48" customFormat="1" ht="15">
      <c r="B57" s="50" t="s">
        <v>283</v>
      </c>
      <c r="C57" s="46">
        <f>SUM(C58:C61)</f>
        <v>0</v>
      </c>
      <c r="D57" s="46">
        <f>SUM(D58:D61)</f>
        <v>0</v>
      </c>
      <c r="E57" s="46">
        <f t="shared" si="3"/>
        <v>0</v>
      </c>
      <c r="F57" s="46">
        <f>SUM(F58:F61)</f>
        <v>0</v>
      </c>
      <c r="G57" s="46">
        <f>SUM(G58:G61)</f>
        <v>0</v>
      </c>
      <c r="H57" s="46">
        <f t="shared" si="2"/>
        <v>0</v>
      </c>
    </row>
    <row r="58" spans="2:8" s="48" customFormat="1" ht="15">
      <c r="B58" s="45" t="s">
        <v>284</v>
      </c>
      <c r="C58" s="46"/>
      <c r="D58" s="47"/>
      <c r="E58" s="46">
        <f t="shared" si="3"/>
        <v>0</v>
      </c>
      <c r="F58" s="46"/>
      <c r="G58" s="46"/>
      <c r="H58" s="46">
        <f t="shared" si="2"/>
        <v>0</v>
      </c>
    </row>
    <row r="59" spans="2:8" s="48" customFormat="1" ht="15">
      <c r="B59" s="45" t="s">
        <v>285</v>
      </c>
      <c r="C59" s="46"/>
      <c r="D59" s="47"/>
      <c r="E59" s="46">
        <f t="shared" si="3"/>
        <v>0</v>
      </c>
      <c r="F59" s="46"/>
      <c r="G59" s="46"/>
      <c r="H59" s="46">
        <f t="shared" si="2"/>
        <v>0</v>
      </c>
    </row>
    <row r="60" spans="2:8" s="48" customFormat="1" ht="15">
      <c r="B60" s="45" t="s">
        <v>286</v>
      </c>
      <c r="C60" s="46"/>
      <c r="D60" s="47"/>
      <c r="E60" s="46">
        <f t="shared" si="3"/>
        <v>0</v>
      </c>
      <c r="F60" s="46"/>
      <c r="G60" s="46"/>
      <c r="H60" s="46">
        <f t="shared" si="2"/>
        <v>0</v>
      </c>
    </row>
    <row r="61" spans="2:8" s="48" customFormat="1" ht="15">
      <c r="B61" s="45" t="s">
        <v>287</v>
      </c>
      <c r="C61" s="46"/>
      <c r="D61" s="47"/>
      <c r="E61" s="46">
        <f t="shared" si="3"/>
        <v>0</v>
      </c>
      <c r="F61" s="46"/>
      <c r="G61" s="46"/>
      <c r="H61" s="46">
        <f t="shared" si="2"/>
        <v>0</v>
      </c>
    </row>
    <row r="62" spans="2:8" s="48" customFormat="1" ht="15">
      <c r="B62" s="50" t="s">
        <v>288</v>
      </c>
      <c r="C62" s="46">
        <f>C63+C64</f>
        <v>0</v>
      </c>
      <c r="D62" s="46">
        <f>D63+D64</f>
        <v>0</v>
      </c>
      <c r="E62" s="46">
        <f t="shared" si="3"/>
        <v>0</v>
      </c>
      <c r="F62" s="46">
        <f>F63+F64</f>
        <v>0</v>
      </c>
      <c r="G62" s="46">
        <f>G63+G64</f>
        <v>0</v>
      </c>
      <c r="H62" s="46">
        <f t="shared" si="2"/>
        <v>0</v>
      </c>
    </row>
    <row r="63" spans="2:8" s="48" customFormat="1" ht="15">
      <c r="B63" s="45" t="s">
        <v>289</v>
      </c>
      <c r="C63" s="46"/>
      <c r="D63" s="47"/>
      <c r="E63" s="46">
        <f t="shared" si="3"/>
        <v>0</v>
      </c>
      <c r="F63" s="46"/>
      <c r="G63" s="46"/>
      <c r="H63" s="46">
        <f t="shared" si="2"/>
        <v>0</v>
      </c>
    </row>
    <row r="64" spans="2:8" s="48" customFormat="1" ht="15">
      <c r="B64" s="45" t="s">
        <v>290</v>
      </c>
      <c r="C64" s="46"/>
      <c r="D64" s="47"/>
      <c r="E64" s="46">
        <f t="shared" si="3"/>
        <v>0</v>
      </c>
      <c r="F64" s="46"/>
      <c r="G64" s="46"/>
      <c r="H64" s="46">
        <f t="shared" si="2"/>
        <v>0</v>
      </c>
    </row>
    <row r="65" spans="2:8" ht="15">
      <c r="B65" s="7" t="s">
        <v>291</v>
      </c>
      <c r="C65" s="11"/>
      <c r="D65" s="30"/>
      <c r="E65" s="11">
        <f t="shared" si="3"/>
        <v>0</v>
      </c>
      <c r="F65" s="11"/>
      <c r="G65" s="11"/>
      <c r="H65" s="11">
        <f t="shared" si="2"/>
        <v>0</v>
      </c>
    </row>
    <row r="66" spans="2:8" ht="15.75" thickBot="1">
      <c r="B66" s="26" t="s">
        <v>292</v>
      </c>
      <c r="C66" s="13"/>
      <c r="D66" s="30"/>
      <c r="E66" s="11">
        <f t="shared" si="3"/>
        <v>0</v>
      </c>
      <c r="F66" s="13"/>
      <c r="G66" s="13"/>
      <c r="H66" s="11">
        <f t="shared" si="2"/>
        <v>0</v>
      </c>
    </row>
    <row r="67" spans="2:8" ht="15">
      <c r="B67" s="29"/>
      <c r="C67" s="12"/>
      <c r="D67" s="12"/>
      <c r="E67" s="12"/>
      <c r="F67" s="12"/>
      <c r="G67" s="12"/>
      <c r="H67" s="12"/>
    </row>
    <row r="68" spans="2:8" ht="15">
      <c r="B68" s="51" t="s">
        <v>293</v>
      </c>
      <c r="C68" s="11">
        <f>C48+C57+C62+C65+C66</f>
        <v>0</v>
      </c>
      <c r="D68" s="11">
        <f>D48+D57+D62+D65+D66</f>
        <v>0</v>
      </c>
      <c r="E68" s="11">
        <f>C68+D68</f>
        <v>0</v>
      </c>
      <c r="F68" s="11">
        <f>F48+F57+F62+F65+F66</f>
        <v>0</v>
      </c>
      <c r="G68" s="11">
        <f>G48+G57+G62+G65+G66</f>
        <v>0</v>
      </c>
      <c r="H68" s="11">
        <f t="shared" si="2"/>
        <v>0</v>
      </c>
    </row>
    <row r="69" spans="2:8" ht="15">
      <c r="B69" s="8"/>
      <c r="C69" s="11"/>
      <c r="D69" s="11"/>
      <c r="E69" s="11"/>
      <c r="F69" s="11"/>
      <c r="G69" s="11"/>
      <c r="H69" s="11"/>
    </row>
    <row r="70" spans="2:8" ht="15">
      <c r="B70" s="51" t="s">
        <v>294</v>
      </c>
      <c r="C70" s="11">
        <f>C71</f>
        <v>0</v>
      </c>
      <c r="D70" s="11">
        <f>D71</f>
        <v>0</v>
      </c>
      <c r="E70" s="11">
        <f>C70+D70</f>
        <v>0</v>
      </c>
      <c r="F70" s="11">
        <f>F71</f>
        <v>0</v>
      </c>
      <c r="G70" s="11">
        <f>G71</f>
        <v>0</v>
      </c>
      <c r="H70" s="11">
        <f t="shared" si="2"/>
        <v>0</v>
      </c>
    </row>
    <row r="71" spans="2:8" ht="15">
      <c r="B71" s="8" t="s">
        <v>295</v>
      </c>
      <c r="C71" s="11"/>
      <c r="D71" s="11"/>
      <c r="E71" s="11"/>
      <c r="F71" s="11"/>
      <c r="G71" s="11"/>
      <c r="H71" s="11"/>
    </row>
    <row r="72" spans="2:8" ht="15">
      <c r="B72" s="8"/>
      <c r="C72" s="11"/>
      <c r="D72" s="11"/>
      <c r="E72" s="11"/>
      <c r="F72" s="11"/>
      <c r="G72" s="11"/>
      <c r="H72" s="11"/>
    </row>
    <row r="73" spans="2:8" ht="15">
      <c r="B73" s="51" t="s">
        <v>296</v>
      </c>
      <c r="C73" s="11">
        <f>C43+C68+C70</f>
        <v>14519382.49</v>
      </c>
      <c r="D73" s="11">
        <v>119331.93</v>
      </c>
      <c r="E73" s="11">
        <f>C73+D73</f>
        <v>14638714.42</v>
      </c>
      <c r="F73" s="11">
        <f>F43+F68+F70</f>
        <v>4562577.89</v>
      </c>
      <c r="G73" s="11">
        <f>G43+G68+G70</f>
        <v>4562577.89</v>
      </c>
      <c r="H73" s="11">
        <f>G73-C73</f>
        <v>-9956804.600000001</v>
      </c>
    </row>
    <row r="74" spans="2:8" ht="15">
      <c r="B74" s="8"/>
      <c r="C74" s="11"/>
      <c r="D74" s="11"/>
      <c r="E74" s="11"/>
      <c r="F74" s="11"/>
      <c r="G74" s="11"/>
      <c r="H74" s="11"/>
    </row>
    <row r="75" spans="2:8" ht="15">
      <c r="B75" s="3" t="s">
        <v>297</v>
      </c>
      <c r="C75" s="11"/>
      <c r="D75" s="11"/>
      <c r="E75" s="11"/>
      <c r="F75" s="11"/>
      <c r="G75" s="11"/>
      <c r="H75" s="11"/>
    </row>
    <row r="76" spans="2:8" ht="15">
      <c r="B76" s="7" t="s">
        <v>298</v>
      </c>
      <c r="C76" s="11"/>
      <c r="D76" s="11"/>
      <c r="E76" s="11">
        <f>C76+D76</f>
        <v>0</v>
      </c>
      <c r="F76" s="11"/>
      <c r="G76" s="11"/>
      <c r="H76" s="11">
        <f>G76-C76</f>
        <v>0</v>
      </c>
    </row>
    <row r="77" spans="2:8" ht="15">
      <c r="B77" s="7" t="s">
        <v>299</v>
      </c>
      <c r="C77" s="11"/>
      <c r="D77" s="11"/>
      <c r="E77" s="11">
        <f>C77+D77</f>
        <v>0</v>
      </c>
      <c r="F77" s="11"/>
      <c r="G77" s="11"/>
      <c r="H77" s="11">
        <f>G77-C77</f>
        <v>0</v>
      </c>
    </row>
    <row r="78" spans="2:8" ht="15.75" thickBot="1">
      <c r="B78" s="26" t="s">
        <v>300</v>
      </c>
      <c r="C78" s="13">
        <f>C76+C77</f>
        <v>0</v>
      </c>
      <c r="D78" s="13">
        <f>D76+D77</f>
        <v>0</v>
      </c>
      <c r="E78" s="13">
        <f>C78+D78</f>
        <v>0</v>
      </c>
      <c r="F78" s="13">
        <f>F76+F77</f>
        <v>0</v>
      </c>
      <c r="G78" s="13">
        <f>G76+G77</f>
        <v>0</v>
      </c>
      <c r="H78" s="13">
        <f>G78-C78</f>
        <v>0</v>
      </c>
    </row>
    <row r="81" spans="7:8" ht="15">
      <c r="G81" s="14"/>
      <c r="H81" s="15"/>
    </row>
    <row r="82" spans="2:7" ht="15">
      <c r="B82" s="143" t="s">
        <v>647</v>
      </c>
      <c r="C82"/>
      <c r="D82"/>
      <c r="E82"/>
      <c r="F82"/>
      <c r="G82"/>
    </row>
    <row r="83" spans="2:7" ht="15">
      <c r="B83" s="144"/>
      <c r="C83" s="144" t="s">
        <v>679</v>
      </c>
      <c r="D83" s="144"/>
      <c r="E83" s="144"/>
      <c r="F83" s="144"/>
      <c r="G83" s="144"/>
    </row>
    <row r="84" spans="2:7" ht="15">
      <c r="B84" s="143"/>
      <c r="C84" s="143"/>
      <c r="D84" s="143"/>
      <c r="E84" s="143"/>
      <c r="F84" s="143" t="s">
        <v>670</v>
      </c>
      <c r="G84" s="143"/>
    </row>
    <row r="85" spans="2:7" ht="15">
      <c r="B85" s="143"/>
      <c r="C85" s="143"/>
      <c r="D85" s="143"/>
      <c r="E85" s="143"/>
      <c r="F85" s="143"/>
      <c r="G85" s="143"/>
    </row>
    <row r="86" spans="2:7" ht="15">
      <c r="B86" s="143" t="s">
        <v>649</v>
      </c>
      <c r="C86" s="143"/>
      <c r="D86" s="143" t="s">
        <v>650</v>
      </c>
      <c r="E86" s="144"/>
      <c r="F86" s="143" t="s">
        <v>649</v>
      </c>
      <c r="G86" s="144"/>
    </row>
    <row r="87" spans="2:7" ht="15">
      <c r="B87" s="144" t="s">
        <v>673</v>
      </c>
      <c r="C87" s="144"/>
      <c r="D87" s="144" t="s">
        <v>675</v>
      </c>
      <c r="E87" s="144"/>
      <c r="F87" s="144" t="s">
        <v>671</v>
      </c>
      <c r="G87" s="144"/>
    </row>
    <row r="88" spans="2:7" ht="15">
      <c r="B88" s="144" t="s">
        <v>674</v>
      </c>
      <c r="C88" s="144"/>
      <c r="D88" s="144" t="s">
        <v>678</v>
      </c>
      <c r="E88" s="144"/>
      <c r="F88" s="144" t="s">
        <v>672</v>
      </c>
      <c r="G88" s="144"/>
    </row>
    <row r="89" spans="2:7" ht="15">
      <c r="B89" s="144"/>
      <c r="C89" s="143"/>
      <c r="D89" s="143"/>
      <c r="E89" s="143"/>
      <c r="F89" s="144"/>
      <c r="G89" s="144"/>
    </row>
    <row r="90" spans="3:7" ht="15">
      <c r="C90"/>
      <c r="D90" s="30"/>
      <c r="E90" s="30"/>
      <c r="F90" s="30"/>
      <c r="G90"/>
    </row>
  </sheetData>
  <sheetProtection/>
  <mergeCells count="11">
    <mergeCell ref="C7:C8"/>
    <mergeCell ref="D7:D8"/>
    <mergeCell ref="E7:E8"/>
    <mergeCell ref="F7:F8"/>
    <mergeCell ref="G7:G8"/>
    <mergeCell ref="B2:H2"/>
    <mergeCell ref="B3:H3"/>
    <mergeCell ref="B4:H4"/>
    <mergeCell ref="B5:H5"/>
    <mergeCell ref="C6:G6"/>
    <mergeCell ref="H6:H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2:J173"/>
  <sheetViews>
    <sheetView zoomScalePageLayoutView="0" workbookViewId="0" topLeftCell="B1">
      <selection activeCell="D17" sqref="D17"/>
    </sheetView>
  </sheetViews>
  <sheetFormatPr defaultColWidth="11.421875" defaultRowHeight="15"/>
  <cols>
    <col min="1" max="1" width="5.421875" style="79" hidden="1" customWidth="1"/>
    <col min="2" max="2" width="66.57421875" style="79" customWidth="1"/>
    <col min="3" max="3" width="13.28125" style="79" hidden="1" customWidth="1"/>
    <col min="4" max="4" width="19.8515625" style="79" customWidth="1"/>
    <col min="5" max="5" width="19.57421875" style="79" customWidth="1"/>
    <col min="6" max="6" width="17.8515625" style="79" customWidth="1"/>
    <col min="7" max="7" width="16.7109375" style="79" customWidth="1"/>
    <col min="8" max="8" width="15.421875" style="79" customWidth="1"/>
    <col min="9" max="9" width="16.421875" style="79" customWidth="1"/>
    <col min="10" max="10" width="12.421875" style="79" bestFit="1" customWidth="1"/>
    <col min="11" max="16384" width="11.421875" style="79" customWidth="1"/>
  </cols>
  <sheetData>
    <row r="1" ht="12" thickBot="1"/>
    <row r="2" spans="2:9" ht="11.25">
      <c r="B2" s="295" t="s">
        <v>655</v>
      </c>
      <c r="C2" s="296"/>
      <c r="D2" s="296"/>
      <c r="E2" s="296"/>
      <c r="F2" s="296"/>
      <c r="G2" s="296"/>
      <c r="H2" s="296"/>
      <c r="I2" s="297"/>
    </row>
    <row r="3" spans="2:9" ht="11.25">
      <c r="B3" s="298" t="s">
        <v>301</v>
      </c>
      <c r="C3" s="299"/>
      <c r="D3" s="299"/>
      <c r="E3" s="299"/>
      <c r="F3" s="299"/>
      <c r="G3" s="299"/>
      <c r="H3" s="299"/>
      <c r="I3" s="300"/>
    </row>
    <row r="4" spans="2:9" ht="11.25">
      <c r="B4" s="298" t="s">
        <v>302</v>
      </c>
      <c r="C4" s="299"/>
      <c r="D4" s="299"/>
      <c r="E4" s="299"/>
      <c r="F4" s="299"/>
      <c r="G4" s="299"/>
      <c r="H4" s="299"/>
      <c r="I4" s="300"/>
    </row>
    <row r="5" spans="2:9" ht="11.25">
      <c r="B5" s="298" t="s">
        <v>686</v>
      </c>
      <c r="C5" s="299"/>
      <c r="D5" s="299"/>
      <c r="E5" s="299"/>
      <c r="F5" s="299"/>
      <c r="G5" s="299"/>
      <c r="H5" s="299"/>
      <c r="I5" s="300"/>
    </row>
    <row r="6" spans="2:9" ht="12" thickBot="1">
      <c r="B6" s="301"/>
      <c r="C6" s="302"/>
      <c r="D6" s="302"/>
      <c r="E6" s="302"/>
      <c r="F6" s="302"/>
      <c r="G6" s="302"/>
      <c r="H6" s="302"/>
      <c r="I6" s="303"/>
    </row>
    <row r="7" spans="2:9" ht="11.25">
      <c r="B7" s="304" t="s">
        <v>1</v>
      </c>
      <c r="C7" s="305"/>
      <c r="D7" s="304" t="s">
        <v>303</v>
      </c>
      <c r="E7" s="308"/>
      <c r="F7" s="308"/>
      <c r="G7" s="308"/>
      <c r="H7" s="305"/>
      <c r="I7" s="305" t="s">
        <v>304</v>
      </c>
    </row>
    <row r="8" spans="2:9" ht="12" thickBot="1">
      <c r="B8" s="306"/>
      <c r="C8" s="307"/>
      <c r="D8" s="309"/>
      <c r="E8" s="310"/>
      <c r="F8" s="310"/>
      <c r="G8" s="310"/>
      <c r="H8" s="311"/>
      <c r="I8" s="307"/>
    </row>
    <row r="9" spans="2:9" ht="23.25" thickBot="1">
      <c r="B9" s="306"/>
      <c r="C9" s="307"/>
      <c r="D9" s="182" t="s">
        <v>305</v>
      </c>
      <c r="E9" s="228" t="s">
        <v>306</v>
      </c>
      <c r="F9" s="182" t="s">
        <v>307</v>
      </c>
      <c r="G9" s="182" t="s">
        <v>193</v>
      </c>
      <c r="H9" s="182" t="s">
        <v>308</v>
      </c>
      <c r="I9" s="307"/>
    </row>
    <row r="10" spans="2:10" ht="15">
      <c r="B10" s="312" t="s">
        <v>309</v>
      </c>
      <c r="C10" s="313"/>
      <c r="D10" s="18">
        <f>D11+D19+D29+D39+D49+D59+D63+D72+D76</f>
        <v>14519382.49</v>
      </c>
      <c r="E10" s="18">
        <f>E11+E19+E29+E39+E49+E59+E63+E72+E76</f>
        <v>0</v>
      </c>
      <c r="F10" s="18">
        <f>D10+E10</f>
        <v>14519382.49</v>
      </c>
      <c r="G10" s="18">
        <f>G11+G19+G29+G39+G49+G59+G63+G72+G76</f>
        <v>3205593.84</v>
      </c>
      <c r="H10" s="18">
        <f>H11+H19+H29+H39+H49+H59+H63+H72+H76</f>
        <v>3205593.84</v>
      </c>
      <c r="I10" s="18">
        <f>F10-G10</f>
        <v>11313788.65</v>
      </c>
      <c r="J10" s="178"/>
    </row>
    <row r="11" spans="2:10" s="407" customFormat="1" ht="15">
      <c r="B11" s="404" t="s">
        <v>310</v>
      </c>
      <c r="C11" s="405"/>
      <c r="D11" s="244">
        <v>6536817.5</v>
      </c>
      <c r="E11" s="244">
        <v>0</v>
      </c>
      <c r="F11" s="244">
        <v>6536817.5</v>
      </c>
      <c r="G11" s="244">
        <v>1607065.65</v>
      </c>
      <c r="H11" s="244">
        <v>1607065.65</v>
      </c>
      <c r="I11" s="244">
        <v>4929751.85</v>
      </c>
      <c r="J11" s="406"/>
    </row>
    <row r="12" spans="2:10" s="411" customFormat="1" ht="15">
      <c r="B12" s="408" t="s">
        <v>311</v>
      </c>
      <c r="C12" s="409"/>
      <c r="D12" s="237">
        <v>4045110</v>
      </c>
      <c r="E12" s="237">
        <v>0</v>
      </c>
      <c r="F12" s="237">
        <v>4045110</v>
      </c>
      <c r="G12" s="237">
        <v>1030986.41</v>
      </c>
      <c r="H12" s="237">
        <v>1030986.41</v>
      </c>
      <c r="I12" s="237">
        <v>3014123.59</v>
      </c>
      <c r="J12" s="410"/>
    </row>
    <row r="13" spans="2:10" s="411" customFormat="1" ht="15">
      <c r="B13" s="408" t="s">
        <v>312</v>
      </c>
      <c r="C13" s="409"/>
      <c r="D13" s="237">
        <v>127800</v>
      </c>
      <c r="E13" s="237">
        <v>0</v>
      </c>
      <c r="F13" s="237">
        <v>127800</v>
      </c>
      <c r="G13" s="237">
        <v>26085.54</v>
      </c>
      <c r="H13" s="237">
        <v>26085.54</v>
      </c>
      <c r="I13" s="237">
        <v>101714.46</v>
      </c>
      <c r="J13" s="410"/>
    </row>
    <row r="14" spans="2:10" s="411" customFormat="1" ht="15">
      <c r="B14" s="408" t="s">
        <v>313</v>
      </c>
      <c r="C14" s="409"/>
      <c r="D14" s="237">
        <v>905730</v>
      </c>
      <c r="E14" s="237">
        <v>0</v>
      </c>
      <c r="F14" s="237">
        <v>905730</v>
      </c>
      <c r="G14" s="237">
        <v>29322.07</v>
      </c>
      <c r="H14" s="237">
        <v>29322.07</v>
      </c>
      <c r="I14" s="237">
        <v>876407.93</v>
      </c>
      <c r="J14" s="410"/>
    </row>
    <row r="15" spans="2:10" s="411" customFormat="1" ht="15">
      <c r="B15" s="408" t="s">
        <v>314</v>
      </c>
      <c r="C15" s="409"/>
      <c r="D15" s="237"/>
      <c r="E15" s="237"/>
      <c r="F15" s="237"/>
      <c r="G15" s="237"/>
      <c r="H15" s="237"/>
      <c r="I15" s="237"/>
      <c r="J15" s="410"/>
    </row>
    <row r="16" spans="2:10" s="411" customFormat="1" ht="15">
      <c r="B16" s="408" t="s">
        <v>315</v>
      </c>
      <c r="C16" s="409"/>
      <c r="D16" s="237">
        <v>1408177.5</v>
      </c>
      <c r="E16" s="237">
        <v>0</v>
      </c>
      <c r="F16" s="237">
        <v>1408177.5</v>
      </c>
      <c r="G16" s="237">
        <v>520671.63</v>
      </c>
      <c r="H16" s="237">
        <v>520671.63</v>
      </c>
      <c r="I16" s="237">
        <v>887505.87</v>
      </c>
      <c r="J16" s="410"/>
    </row>
    <row r="17" spans="2:10" s="411" customFormat="1" ht="15">
      <c r="B17" s="408" t="s">
        <v>316</v>
      </c>
      <c r="C17" s="409"/>
      <c r="D17" s="237">
        <v>50000</v>
      </c>
      <c r="E17" s="237">
        <v>0</v>
      </c>
      <c r="F17" s="237">
        <v>50000</v>
      </c>
      <c r="G17" s="237">
        <v>0</v>
      </c>
      <c r="H17" s="237">
        <v>0</v>
      </c>
      <c r="I17" s="237">
        <v>50000</v>
      </c>
      <c r="J17" s="410"/>
    </row>
    <row r="18" spans="2:10" s="411" customFormat="1" ht="15">
      <c r="B18" s="408" t="s">
        <v>317</v>
      </c>
      <c r="C18" s="409"/>
      <c r="D18" s="412"/>
      <c r="E18" s="412"/>
      <c r="F18" s="412"/>
      <c r="G18" s="412"/>
      <c r="H18" s="412"/>
      <c r="I18" s="412"/>
      <c r="J18" s="410"/>
    </row>
    <row r="19" spans="2:10" s="407" customFormat="1" ht="15">
      <c r="B19" s="404" t="s">
        <v>318</v>
      </c>
      <c r="C19" s="405"/>
      <c r="D19" s="237">
        <v>1989590.49</v>
      </c>
      <c r="E19" s="237">
        <v>0</v>
      </c>
      <c r="F19" s="237">
        <v>1989590.49</v>
      </c>
      <c r="G19" s="237">
        <v>491509.13</v>
      </c>
      <c r="H19" s="237">
        <v>491509.13</v>
      </c>
      <c r="I19" s="237">
        <v>1498081.36</v>
      </c>
      <c r="J19" s="406"/>
    </row>
    <row r="20" spans="2:10" s="411" customFormat="1" ht="15">
      <c r="B20" s="408" t="s">
        <v>319</v>
      </c>
      <c r="C20" s="409"/>
      <c r="D20" s="237">
        <v>336500</v>
      </c>
      <c r="E20" s="237">
        <v>0</v>
      </c>
      <c r="F20" s="237">
        <v>336500</v>
      </c>
      <c r="G20" s="237">
        <v>17297.15</v>
      </c>
      <c r="H20" s="237">
        <v>17297.15</v>
      </c>
      <c r="I20" s="237">
        <v>319202.85</v>
      </c>
      <c r="J20" s="410"/>
    </row>
    <row r="21" spans="2:10" s="411" customFormat="1" ht="15">
      <c r="B21" s="408" t="s">
        <v>320</v>
      </c>
      <c r="C21" s="409"/>
      <c r="D21" s="237">
        <v>45000</v>
      </c>
      <c r="E21" s="237">
        <v>0</v>
      </c>
      <c r="F21" s="237">
        <v>45000</v>
      </c>
      <c r="G21" s="237">
        <v>1718.47</v>
      </c>
      <c r="H21" s="237">
        <v>1718.47</v>
      </c>
      <c r="I21" s="237">
        <v>43281.53</v>
      </c>
      <c r="J21" s="410"/>
    </row>
    <row r="22" spans="2:10" s="411" customFormat="1" ht="15">
      <c r="B22" s="408" t="s">
        <v>321</v>
      </c>
      <c r="C22" s="409"/>
      <c r="D22" s="237"/>
      <c r="E22" s="237"/>
      <c r="F22" s="237"/>
      <c r="G22" s="237"/>
      <c r="H22" s="237"/>
      <c r="I22" s="237"/>
      <c r="J22" s="410"/>
    </row>
    <row r="23" spans="2:10" s="411" customFormat="1" ht="15">
      <c r="B23" s="408" t="s">
        <v>322</v>
      </c>
      <c r="C23" s="409"/>
      <c r="D23" s="237">
        <v>615000</v>
      </c>
      <c r="E23" s="237">
        <v>0</v>
      </c>
      <c r="F23" s="237">
        <v>615000</v>
      </c>
      <c r="G23" s="237">
        <v>296283.11</v>
      </c>
      <c r="H23" s="237">
        <v>296283.11</v>
      </c>
      <c r="I23" s="237">
        <v>318716.89</v>
      </c>
      <c r="J23" s="410"/>
    </row>
    <row r="24" spans="2:10" s="411" customFormat="1" ht="15">
      <c r="B24" s="408" t="s">
        <v>323</v>
      </c>
      <c r="C24" s="409"/>
      <c r="D24" s="237">
        <v>140000</v>
      </c>
      <c r="E24" s="237">
        <v>0</v>
      </c>
      <c r="F24" s="237">
        <v>140000</v>
      </c>
      <c r="G24" s="237">
        <v>36696.6</v>
      </c>
      <c r="H24" s="237">
        <v>36696.6</v>
      </c>
      <c r="I24" s="237">
        <v>103303.4</v>
      </c>
      <c r="J24" s="410"/>
    </row>
    <row r="25" spans="2:10" s="411" customFormat="1" ht="15">
      <c r="B25" s="408" t="s">
        <v>324</v>
      </c>
      <c r="C25" s="409"/>
      <c r="D25" s="237">
        <v>530000</v>
      </c>
      <c r="E25" s="237">
        <v>0</v>
      </c>
      <c r="F25" s="237">
        <v>530000</v>
      </c>
      <c r="G25" s="237">
        <v>80098.31</v>
      </c>
      <c r="H25" s="237">
        <v>80098.31</v>
      </c>
      <c r="I25" s="237">
        <v>449901.69</v>
      </c>
      <c r="J25" s="410"/>
    </row>
    <row r="26" spans="2:10" s="411" customFormat="1" ht="15">
      <c r="B26" s="408" t="s">
        <v>325</v>
      </c>
      <c r="C26" s="409"/>
      <c r="D26" s="237">
        <v>175000</v>
      </c>
      <c r="E26" s="237">
        <v>0</v>
      </c>
      <c r="F26" s="237">
        <v>175000</v>
      </c>
      <c r="G26" s="237">
        <v>0</v>
      </c>
      <c r="H26" s="237">
        <v>0</v>
      </c>
      <c r="I26" s="237">
        <v>175000</v>
      </c>
      <c r="J26" s="410"/>
    </row>
    <row r="27" spans="2:10" s="411" customFormat="1" ht="15">
      <c r="B27" s="408" t="s">
        <v>326</v>
      </c>
      <c r="C27" s="409"/>
      <c r="D27" s="237"/>
      <c r="E27" s="237"/>
      <c r="F27" s="237"/>
      <c r="G27" s="237"/>
      <c r="H27" s="237"/>
      <c r="I27" s="237"/>
      <c r="J27" s="410"/>
    </row>
    <row r="28" spans="2:10" s="411" customFormat="1" ht="15">
      <c r="B28" s="408" t="s">
        <v>327</v>
      </c>
      <c r="C28" s="409"/>
      <c r="D28" s="237">
        <v>148090.49</v>
      </c>
      <c r="E28" s="237">
        <v>0</v>
      </c>
      <c r="F28" s="237">
        <v>148090.49</v>
      </c>
      <c r="G28" s="237">
        <v>59415.49</v>
      </c>
      <c r="H28" s="237">
        <v>59415.49</v>
      </c>
      <c r="I28" s="237">
        <v>88675</v>
      </c>
      <c r="J28" s="410"/>
    </row>
    <row r="29" spans="2:10" s="407" customFormat="1" ht="15">
      <c r="B29" s="404" t="s">
        <v>328</v>
      </c>
      <c r="C29" s="405"/>
      <c r="D29" s="237">
        <v>5701454.5</v>
      </c>
      <c r="E29" s="237">
        <v>0</v>
      </c>
      <c r="F29" s="237">
        <v>5701454.5</v>
      </c>
      <c r="G29" s="237">
        <v>1081729.06</v>
      </c>
      <c r="H29" s="237">
        <v>1081729.06</v>
      </c>
      <c r="I29" s="237">
        <v>4619725.44</v>
      </c>
      <c r="J29" s="406"/>
    </row>
    <row r="30" spans="2:10" s="411" customFormat="1" ht="15">
      <c r="B30" s="408" t="s">
        <v>329</v>
      </c>
      <c r="C30" s="409"/>
      <c r="D30" s="237">
        <v>4154500</v>
      </c>
      <c r="E30" s="237">
        <v>0</v>
      </c>
      <c r="F30" s="237">
        <v>4154500</v>
      </c>
      <c r="G30" s="237">
        <v>1008463</v>
      </c>
      <c r="H30" s="237">
        <v>1008463</v>
      </c>
      <c r="I30" s="237">
        <v>3146037</v>
      </c>
      <c r="J30" s="410"/>
    </row>
    <row r="31" spans="2:10" s="411" customFormat="1" ht="15">
      <c r="B31" s="408" t="s">
        <v>330</v>
      </c>
      <c r="C31" s="409"/>
      <c r="D31" s="237"/>
      <c r="E31" s="237"/>
      <c r="F31" s="237"/>
      <c r="G31" s="237"/>
      <c r="H31" s="237"/>
      <c r="I31" s="237"/>
      <c r="J31" s="410"/>
    </row>
    <row r="32" spans="2:10" s="411" customFormat="1" ht="15">
      <c r="B32" s="408" t="s">
        <v>331</v>
      </c>
      <c r="C32" s="409"/>
      <c r="D32" s="237">
        <v>440000</v>
      </c>
      <c r="E32" s="237">
        <v>0</v>
      </c>
      <c r="F32" s="237">
        <v>440000</v>
      </c>
      <c r="G32" s="237">
        <v>0</v>
      </c>
      <c r="H32" s="237">
        <v>0</v>
      </c>
      <c r="I32" s="237">
        <v>440000</v>
      </c>
      <c r="J32" s="410"/>
    </row>
    <row r="33" spans="2:10" s="411" customFormat="1" ht="15">
      <c r="B33" s="408" t="s">
        <v>332</v>
      </c>
      <c r="C33" s="409"/>
      <c r="D33" s="237">
        <v>70000</v>
      </c>
      <c r="E33" s="237">
        <v>0</v>
      </c>
      <c r="F33" s="237">
        <v>70000</v>
      </c>
      <c r="G33" s="237">
        <v>6400.69</v>
      </c>
      <c r="H33" s="237">
        <v>6400.69</v>
      </c>
      <c r="I33" s="237">
        <v>63599.31</v>
      </c>
      <c r="J33" s="410"/>
    </row>
    <row r="34" spans="2:10" s="411" customFormat="1" ht="15">
      <c r="B34" s="408" t="s">
        <v>333</v>
      </c>
      <c r="C34" s="409"/>
      <c r="D34" s="237">
        <v>555154.5</v>
      </c>
      <c r="E34" s="237">
        <v>0</v>
      </c>
      <c r="F34" s="237">
        <v>555154.5</v>
      </c>
      <c r="G34" s="237">
        <v>17742.1</v>
      </c>
      <c r="H34" s="237">
        <v>17742.1</v>
      </c>
      <c r="I34" s="237">
        <v>537412.4</v>
      </c>
      <c r="J34" s="410"/>
    </row>
    <row r="35" spans="2:10" s="411" customFormat="1" ht="15">
      <c r="B35" s="408" t="s">
        <v>334</v>
      </c>
      <c r="C35" s="409"/>
      <c r="D35" s="237"/>
      <c r="E35" s="237"/>
      <c r="F35" s="237"/>
      <c r="G35" s="237"/>
      <c r="H35" s="237"/>
      <c r="I35" s="237"/>
      <c r="J35" s="410"/>
    </row>
    <row r="36" spans="2:10" s="411" customFormat="1" ht="15">
      <c r="B36" s="408" t="s">
        <v>335</v>
      </c>
      <c r="C36" s="409"/>
      <c r="D36" s="237">
        <v>10000</v>
      </c>
      <c r="E36" s="237">
        <v>0</v>
      </c>
      <c r="F36" s="237">
        <v>10000</v>
      </c>
      <c r="G36" s="237">
        <v>2946</v>
      </c>
      <c r="H36" s="237">
        <v>2946</v>
      </c>
      <c r="I36" s="237">
        <v>7054</v>
      </c>
      <c r="J36" s="410"/>
    </row>
    <row r="37" spans="2:10" s="411" customFormat="1" ht="15">
      <c r="B37" s="408" t="s">
        <v>336</v>
      </c>
      <c r="C37" s="409"/>
      <c r="D37" s="237">
        <v>85000</v>
      </c>
      <c r="E37" s="237">
        <v>0</v>
      </c>
      <c r="F37" s="237">
        <v>85000</v>
      </c>
      <c r="G37" s="237">
        <v>15518.15</v>
      </c>
      <c r="H37" s="237">
        <v>15518.15</v>
      </c>
      <c r="I37" s="237">
        <v>69481.85</v>
      </c>
      <c r="J37" s="410"/>
    </row>
    <row r="38" spans="2:10" s="411" customFormat="1" ht="15">
      <c r="B38" s="408" t="s">
        <v>337</v>
      </c>
      <c r="C38" s="409"/>
      <c r="D38" s="237">
        <v>386800</v>
      </c>
      <c r="E38" s="237">
        <v>0</v>
      </c>
      <c r="F38" s="237">
        <v>386800</v>
      </c>
      <c r="G38" s="237">
        <v>30659.12</v>
      </c>
      <c r="H38" s="237">
        <v>30659.12</v>
      </c>
      <c r="I38" s="237">
        <v>356140.88</v>
      </c>
      <c r="J38" s="410"/>
    </row>
    <row r="39" spans="2:10" s="407" customFormat="1" ht="15">
      <c r="B39" s="413" t="s">
        <v>338</v>
      </c>
      <c r="C39" s="414"/>
      <c r="D39" s="237">
        <v>101520</v>
      </c>
      <c r="E39" s="237">
        <v>0</v>
      </c>
      <c r="F39" s="237">
        <v>101520</v>
      </c>
      <c r="G39" s="237">
        <v>25290</v>
      </c>
      <c r="H39" s="237">
        <v>25290</v>
      </c>
      <c r="I39" s="237">
        <v>76230</v>
      </c>
      <c r="J39" s="406"/>
    </row>
    <row r="40" spans="2:10" s="411" customFormat="1" ht="15">
      <c r="B40" s="408" t="s">
        <v>339</v>
      </c>
      <c r="C40" s="409"/>
      <c r="D40" s="237"/>
      <c r="E40" s="237"/>
      <c r="F40" s="237"/>
      <c r="G40" s="237"/>
      <c r="H40" s="237"/>
      <c r="I40" s="237"/>
      <c r="J40" s="410"/>
    </row>
    <row r="41" spans="2:10" s="411" customFormat="1" ht="15">
      <c r="B41" s="408" t="s">
        <v>340</v>
      </c>
      <c r="C41" s="409"/>
      <c r="D41" s="412"/>
      <c r="E41" s="412"/>
      <c r="F41" s="412"/>
      <c r="G41" s="412"/>
      <c r="H41" s="412"/>
      <c r="I41" s="412"/>
      <c r="J41" s="410"/>
    </row>
    <row r="42" spans="2:10" s="411" customFormat="1" ht="15">
      <c r="B42" s="408" t="s">
        <v>341</v>
      </c>
      <c r="C42" s="409"/>
      <c r="D42" s="412"/>
      <c r="E42" s="412"/>
      <c r="F42" s="412"/>
      <c r="G42" s="412"/>
      <c r="H42" s="412"/>
      <c r="I42" s="412"/>
      <c r="J42" s="410"/>
    </row>
    <row r="43" spans="2:10" s="411" customFormat="1" ht="15">
      <c r="B43" s="408" t="s">
        <v>342</v>
      </c>
      <c r="C43" s="409"/>
      <c r="D43" s="412"/>
      <c r="E43" s="412"/>
      <c r="F43" s="412"/>
      <c r="G43" s="412"/>
      <c r="H43" s="412"/>
      <c r="I43" s="412"/>
      <c r="J43" s="410"/>
    </row>
    <row r="44" spans="2:10" s="411" customFormat="1" ht="15">
      <c r="B44" s="408" t="s">
        <v>343</v>
      </c>
      <c r="C44" s="409"/>
      <c r="D44" s="237">
        <v>101520</v>
      </c>
      <c r="E44" s="237">
        <v>0</v>
      </c>
      <c r="F44" s="237">
        <v>101520</v>
      </c>
      <c r="G44" s="237">
        <v>25290</v>
      </c>
      <c r="H44" s="237">
        <v>25290</v>
      </c>
      <c r="I44" s="237">
        <v>76230</v>
      </c>
      <c r="J44" s="410"/>
    </row>
    <row r="45" spans="2:10" s="411" customFormat="1" ht="15">
      <c r="B45" s="408" t="s">
        <v>344</v>
      </c>
      <c r="C45" s="409"/>
      <c r="D45" s="412"/>
      <c r="E45" s="412"/>
      <c r="F45" s="412"/>
      <c r="G45" s="412"/>
      <c r="H45" s="412"/>
      <c r="I45" s="412"/>
      <c r="J45" s="410"/>
    </row>
    <row r="46" spans="2:10" s="411" customFormat="1" ht="15">
      <c r="B46" s="408" t="s">
        <v>345</v>
      </c>
      <c r="C46" s="409"/>
      <c r="D46" s="412"/>
      <c r="E46" s="412"/>
      <c r="F46" s="412"/>
      <c r="G46" s="412"/>
      <c r="H46" s="412"/>
      <c r="I46" s="412"/>
      <c r="J46" s="410"/>
    </row>
    <row r="47" spans="2:10" s="411" customFormat="1" ht="15">
      <c r="B47" s="408" t="s">
        <v>346</v>
      </c>
      <c r="C47" s="409"/>
      <c r="D47" s="412"/>
      <c r="E47" s="412"/>
      <c r="F47" s="412"/>
      <c r="G47" s="412"/>
      <c r="H47" s="412"/>
      <c r="I47" s="412"/>
      <c r="J47" s="410"/>
    </row>
    <row r="48" spans="2:10" s="411" customFormat="1" ht="15">
      <c r="B48" s="408" t="s">
        <v>347</v>
      </c>
      <c r="C48" s="409"/>
      <c r="D48" s="412"/>
      <c r="E48" s="412"/>
      <c r="F48" s="412"/>
      <c r="G48" s="412"/>
      <c r="H48" s="412"/>
      <c r="I48" s="412"/>
      <c r="J48" s="410"/>
    </row>
    <row r="49" spans="2:10" s="407" customFormat="1" ht="15">
      <c r="B49" s="404" t="s">
        <v>348</v>
      </c>
      <c r="C49" s="405"/>
      <c r="D49" s="237">
        <v>190000</v>
      </c>
      <c r="E49" s="237">
        <v>0</v>
      </c>
      <c r="F49" s="237">
        <v>190000</v>
      </c>
      <c r="G49" s="237">
        <v>0</v>
      </c>
      <c r="H49" s="237">
        <v>0</v>
      </c>
      <c r="I49" s="237">
        <v>190000</v>
      </c>
      <c r="J49" s="406"/>
    </row>
    <row r="50" spans="2:10" s="411" customFormat="1" ht="15">
      <c r="B50" s="408" t="s">
        <v>349</v>
      </c>
      <c r="C50" s="409"/>
      <c r="D50" s="237">
        <v>130000</v>
      </c>
      <c r="E50" s="237">
        <v>0</v>
      </c>
      <c r="F50" s="237">
        <v>130000</v>
      </c>
      <c r="G50" s="237">
        <v>0</v>
      </c>
      <c r="H50" s="237">
        <v>0</v>
      </c>
      <c r="I50" s="237">
        <v>130000</v>
      </c>
      <c r="J50" s="410"/>
    </row>
    <row r="51" spans="2:10" s="411" customFormat="1" ht="15">
      <c r="B51" s="408" t="s">
        <v>350</v>
      </c>
      <c r="C51" s="409"/>
      <c r="D51" s="237"/>
      <c r="E51" s="237"/>
      <c r="F51" s="237"/>
      <c r="G51" s="237"/>
      <c r="H51" s="237"/>
      <c r="I51" s="237"/>
      <c r="J51" s="410"/>
    </row>
    <row r="52" spans="2:10" s="411" customFormat="1" ht="15">
      <c r="B52" s="408" t="s">
        <v>351</v>
      </c>
      <c r="C52" s="409"/>
      <c r="D52" s="237"/>
      <c r="E52" s="237"/>
      <c r="F52" s="237"/>
      <c r="G52" s="237"/>
      <c r="H52" s="237"/>
      <c r="I52" s="237"/>
      <c r="J52" s="410"/>
    </row>
    <row r="53" spans="2:10" s="411" customFormat="1" ht="15">
      <c r="B53" s="408" t="s">
        <v>352</v>
      </c>
      <c r="C53" s="409"/>
      <c r="D53" s="237">
        <v>60000</v>
      </c>
      <c r="E53" s="237">
        <v>0</v>
      </c>
      <c r="F53" s="237">
        <v>60000</v>
      </c>
      <c r="G53" s="237">
        <v>0</v>
      </c>
      <c r="H53" s="237">
        <v>0</v>
      </c>
      <c r="I53" s="237">
        <v>60000</v>
      </c>
      <c r="J53" s="410"/>
    </row>
    <row r="54" spans="2:10" s="411" customFormat="1" ht="15">
      <c r="B54" s="408" t="s">
        <v>353</v>
      </c>
      <c r="C54" s="409"/>
      <c r="D54" s="237"/>
      <c r="E54" s="237"/>
      <c r="F54" s="237"/>
      <c r="G54" s="237"/>
      <c r="H54" s="237"/>
      <c r="I54" s="237"/>
      <c r="J54" s="410"/>
    </row>
    <row r="55" spans="2:10" s="411" customFormat="1" ht="15">
      <c r="B55" s="408" t="s">
        <v>354</v>
      </c>
      <c r="C55" s="409"/>
      <c r="D55" s="237">
        <v>0</v>
      </c>
      <c r="E55" s="237">
        <v>0</v>
      </c>
      <c r="F55" s="237">
        <v>0</v>
      </c>
      <c r="G55" s="237">
        <v>0</v>
      </c>
      <c r="H55" s="237">
        <v>0</v>
      </c>
      <c r="I55" s="237">
        <v>0</v>
      </c>
      <c r="J55" s="410"/>
    </row>
    <row r="56" spans="2:10" s="411" customFormat="1" ht="15">
      <c r="B56" s="408" t="s">
        <v>355</v>
      </c>
      <c r="C56" s="409"/>
      <c r="D56" s="412"/>
      <c r="E56" s="412"/>
      <c r="F56" s="412"/>
      <c r="G56" s="412"/>
      <c r="H56" s="412"/>
      <c r="I56" s="412"/>
      <c r="J56" s="410"/>
    </row>
    <row r="57" spans="2:10" s="411" customFormat="1" ht="15">
      <c r="B57" s="408" t="s">
        <v>356</v>
      </c>
      <c r="C57" s="409"/>
      <c r="D57" s="412"/>
      <c r="E57" s="412"/>
      <c r="F57" s="412"/>
      <c r="G57" s="412"/>
      <c r="H57" s="412"/>
      <c r="I57" s="412"/>
      <c r="J57" s="410"/>
    </row>
    <row r="58" spans="2:10" s="411" customFormat="1" ht="15">
      <c r="B58" s="408" t="s">
        <v>357</v>
      </c>
      <c r="C58" s="409"/>
      <c r="D58" s="412"/>
      <c r="E58" s="412"/>
      <c r="F58" s="412"/>
      <c r="G58" s="412"/>
      <c r="H58" s="412"/>
      <c r="I58" s="412"/>
      <c r="J58" s="410"/>
    </row>
    <row r="59" spans="2:10" s="407" customFormat="1" ht="15">
      <c r="B59" s="404" t="s">
        <v>358</v>
      </c>
      <c r="C59" s="405"/>
      <c r="D59" s="412"/>
      <c r="E59" s="412"/>
      <c r="F59" s="412"/>
      <c r="G59" s="412"/>
      <c r="H59" s="412"/>
      <c r="I59" s="412"/>
      <c r="J59" s="406"/>
    </row>
    <row r="60" spans="2:10" s="411" customFormat="1" ht="15">
      <c r="B60" s="408" t="s">
        <v>359</v>
      </c>
      <c r="C60" s="409"/>
      <c r="D60" s="412"/>
      <c r="E60" s="412"/>
      <c r="F60" s="412"/>
      <c r="G60" s="412"/>
      <c r="H60" s="412"/>
      <c r="I60" s="412"/>
      <c r="J60" s="410"/>
    </row>
    <row r="61" spans="2:10" s="411" customFormat="1" ht="15">
      <c r="B61" s="408" t="s">
        <v>360</v>
      </c>
      <c r="C61" s="409"/>
      <c r="D61" s="412"/>
      <c r="E61" s="412"/>
      <c r="F61" s="412"/>
      <c r="G61" s="412"/>
      <c r="H61" s="412"/>
      <c r="I61" s="412"/>
      <c r="J61" s="410"/>
    </row>
    <row r="62" spans="2:10" s="411" customFormat="1" ht="15">
      <c r="B62" s="408" t="s">
        <v>361</v>
      </c>
      <c r="C62" s="409"/>
      <c r="D62" s="412"/>
      <c r="E62" s="412"/>
      <c r="F62" s="412"/>
      <c r="G62" s="412"/>
      <c r="H62" s="412"/>
      <c r="I62" s="412"/>
      <c r="J62" s="410"/>
    </row>
    <row r="63" spans="2:10" s="407" customFormat="1" ht="15">
      <c r="B63" s="404" t="s">
        <v>362</v>
      </c>
      <c r="C63" s="405"/>
      <c r="D63" s="412"/>
      <c r="E63" s="412"/>
      <c r="F63" s="412"/>
      <c r="G63" s="412"/>
      <c r="H63" s="412"/>
      <c r="I63" s="412"/>
      <c r="J63" s="406"/>
    </row>
    <row r="64" spans="2:10" s="411" customFormat="1" ht="15">
      <c r="B64" s="408" t="s">
        <v>363</v>
      </c>
      <c r="C64" s="409"/>
      <c r="D64" s="412"/>
      <c r="E64" s="412"/>
      <c r="F64" s="412"/>
      <c r="G64" s="412"/>
      <c r="H64" s="412"/>
      <c r="I64" s="412"/>
      <c r="J64" s="410"/>
    </row>
    <row r="65" spans="2:10" s="411" customFormat="1" ht="15">
      <c r="B65" s="408" t="s">
        <v>364</v>
      </c>
      <c r="C65" s="409"/>
      <c r="D65" s="412"/>
      <c r="E65" s="412"/>
      <c r="F65" s="412"/>
      <c r="G65" s="412"/>
      <c r="H65" s="412"/>
      <c r="I65" s="412"/>
      <c r="J65" s="410"/>
    </row>
    <row r="66" spans="2:10" s="411" customFormat="1" ht="15">
      <c r="B66" s="408" t="s">
        <v>365</v>
      </c>
      <c r="C66" s="409"/>
      <c r="D66" s="412"/>
      <c r="E66" s="412"/>
      <c r="F66" s="412"/>
      <c r="G66" s="412"/>
      <c r="H66" s="412"/>
      <c r="I66" s="412"/>
      <c r="J66" s="410"/>
    </row>
    <row r="67" spans="2:10" s="411" customFormat="1" ht="15">
      <c r="B67" s="408" t="s">
        <v>366</v>
      </c>
      <c r="C67" s="409"/>
      <c r="D67" s="412"/>
      <c r="E67" s="412"/>
      <c r="F67" s="412"/>
      <c r="G67" s="412"/>
      <c r="H67" s="412"/>
      <c r="I67" s="412"/>
      <c r="J67" s="410"/>
    </row>
    <row r="68" spans="2:10" s="411" customFormat="1" ht="15">
      <c r="B68" s="408" t="s">
        <v>367</v>
      </c>
      <c r="C68" s="409"/>
      <c r="D68" s="412"/>
      <c r="E68" s="412"/>
      <c r="F68" s="412"/>
      <c r="G68" s="412"/>
      <c r="H68" s="412"/>
      <c r="I68" s="412"/>
      <c r="J68" s="410"/>
    </row>
    <row r="69" spans="2:10" s="411" customFormat="1" ht="15">
      <c r="B69" s="408" t="s">
        <v>368</v>
      </c>
      <c r="C69" s="409"/>
      <c r="D69" s="412"/>
      <c r="E69" s="412"/>
      <c r="F69" s="412"/>
      <c r="G69" s="412"/>
      <c r="H69" s="412"/>
      <c r="I69" s="412"/>
      <c r="J69" s="410"/>
    </row>
    <row r="70" spans="2:10" s="411" customFormat="1" ht="15">
      <c r="B70" s="408" t="s">
        <v>369</v>
      </c>
      <c r="C70" s="409"/>
      <c r="D70" s="412"/>
      <c r="E70" s="412"/>
      <c r="F70" s="412"/>
      <c r="G70" s="412"/>
      <c r="H70" s="412"/>
      <c r="I70" s="412"/>
      <c r="J70" s="410"/>
    </row>
    <row r="71" spans="2:10" s="411" customFormat="1" ht="15">
      <c r="B71" s="408" t="s">
        <v>370</v>
      </c>
      <c r="C71" s="409"/>
      <c r="D71" s="412"/>
      <c r="E71" s="412"/>
      <c r="F71" s="412"/>
      <c r="G71" s="412"/>
      <c r="H71" s="412"/>
      <c r="I71" s="412"/>
      <c r="J71" s="410"/>
    </row>
    <row r="72" spans="2:10" s="407" customFormat="1" ht="15">
      <c r="B72" s="404" t="s">
        <v>371</v>
      </c>
      <c r="C72" s="405"/>
      <c r="D72" s="412"/>
      <c r="E72" s="412"/>
      <c r="F72" s="412"/>
      <c r="G72" s="412"/>
      <c r="H72" s="412"/>
      <c r="I72" s="412"/>
      <c r="J72" s="406"/>
    </row>
    <row r="73" spans="2:10" s="411" customFormat="1" ht="15">
      <c r="B73" s="408" t="s">
        <v>372</v>
      </c>
      <c r="C73" s="409"/>
      <c r="D73" s="412"/>
      <c r="E73" s="412"/>
      <c r="F73" s="412"/>
      <c r="G73" s="412"/>
      <c r="H73" s="412"/>
      <c r="I73" s="412"/>
      <c r="J73" s="410"/>
    </row>
    <row r="74" spans="2:10" s="411" customFormat="1" ht="15">
      <c r="B74" s="408" t="s">
        <v>373</v>
      </c>
      <c r="C74" s="409"/>
      <c r="D74" s="412"/>
      <c r="E74" s="412"/>
      <c r="F74" s="412"/>
      <c r="G74" s="412"/>
      <c r="H74" s="412"/>
      <c r="I74" s="412"/>
      <c r="J74" s="410"/>
    </row>
    <row r="75" spans="2:10" s="411" customFormat="1" ht="15">
      <c r="B75" s="408" t="s">
        <v>374</v>
      </c>
      <c r="C75" s="409"/>
      <c r="D75" s="412"/>
      <c r="E75" s="412"/>
      <c r="F75" s="412"/>
      <c r="G75" s="412"/>
      <c r="H75" s="412"/>
      <c r="I75" s="412"/>
      <c r="J75" s="410"/>
    </row>
    <row r="76" spans="2:10" s="407" customFormat="1" ht="15">
      <c r="B76" s="404" t="s">
        <v>375</v>
      </c>
      <c r="C76" s="405"/>
      <c r="D76" s="412"/>
      <c r="E76" s="412"/>
      <c r="F76" s="412"/>
      <c r="G76" s="412"/>
      <c r="H76" s="412"/>
      <c r="I76" s="415"/>
      <c r="J76" s="410"/>
    </row>
    <row r="77" spans="2:10" s="411" customFormat="1" ht="15">
      <c r="B77" s="408" t="s">
        <v>376</v>
      </c>
      <c r="C77" s="409"/>
      <c r="D77" s="412"/>
      <c r="E77" s="412"/>
      <c r="F77" s="412"/>
      <c r="G77" s="412"/>
      <c r="H77" s="412"/>
      <c r="I77" s="415"/>
      <c r="J77" s="410"/>
    </row>
    <row r="78" spans="2:10" s="411" customFormat="1" ht="15">
      <c r="B78" s="408" t="s">
        <v>377</v>
      </c>
      <c r="C78" s="409"/>
      <c r="D78" s="412"/>
      <c r="E78" s="412"/>
      <c r="F78" s="412"/>
      <c r="G78" s="412"/>
      <c r="H78" s="412"/>
      <c r="I78" s="415"/>
      <c r="J78" s="410"/>
    </row>
    <row r="79" spans="2:10" s="411" customFormat="1" ht="15">
      <c r="B79" s="408" t="s">
        <v>378</v>
      </c>
      <c r="C79" s="409"/>
      <c r="D79" s="412"/>
      <c r="E79" s="412"/>
      <c r="F79" s="412"/>
      <c r="G79" s="412"/>
      <c r="H79" s="412"/>
      <c r="I79" s="415"/>
      <c r="J79" s="410"/>
    </row>
    <row r="80" spans="2:9" s="411" customFormat="1" ht="15">
      <c r="B80" s="408" t="s">
        <v>379</v>
      </c>
      <c r="C80" s="409"/>
      <c r="D80" s="138">
        <v>0</v>
      </c>
      <c r="E80" s="138">
        <v>0</v>
      </c>
      <c r="F80" s="416">
        <f>D80+E80</f>
        <v>0</v>
      </c>
      <c r="G80" s="138">
        <v>0</v>
      </c>
      <c r="H80" s="138">
        <v>0</v>
      </c>
      <c r="I80" s="416">
        <f>F80-G80</f>
        <v>0</v>
      </c>
    </row>
    <row r="81" spans="2:9" s="411" customFormat="1" ht="15">
      <c r="B81" s="408" t="s">
        <v>380</v>
      </c>
      <c r="C81" s="409"/>
      <c r="D81" s="138">
        <v>0</v>
      </c>
      <c r="E81" s="138">
        <v>0</v>
      </c>
      <c r="F81" s="416">
        <f>D81+E81</f>
        <v>0</v>
      </c>
      <c r="G81" s="138">
        <v>0</v>
      </c>
      <c r="H81" s="138">
        <v>0</v>
      </c>
      <c r="I81" s="416">
        <f>F81-G81</f>
        <v>0</v>
      </c>
    </row>
    <row r="82" spans="2:9" s="411" customFormat="1" ht="15">
      <c r="B82" s="408" t="s">
        <v>381</v>
      </c>
      <c r="C82" s="409"/>
      <c r="D82" s="138">
        <v>0</v>
      </c>
      <c r="E82" s="138">
        <v>0</v>
      </c>
      <c r="F82" s="416">
        <f>D82+E82</f>
        <v>0</v>
      </c>
      <c r="G82" s="138">
        <v>0</v>
      </c>
      <c r="H82" s="138">
        <v>0</v>
      </c>
      <c r="I82" s="416">
        <f>F82-G82</f>
        <v>0</v>
      </c>
    </row>
    <row r="83" spans="2:9" s="411" customFormat="1" ht="15.75" thickBot="1">
      <c r="B83" s="417" t="s">
        <v>382</v>
      </c>
      <c r="C83" s="418"/>
      <c r="D83" s="419">
        <v>0</v>
      </c>
      <c r="E83" s="419">
        <v>0</v>
      </c>
      <c r="F83" s="420">
        <f>D83+E83</f>
        <v>0</v>
      </c>
      <c r="G83" s="419">
        <v>0</v>
      </c>
      <c r="H83" s="419">
        <v>0</v>
      </c>
      <c r="I83" s="420">
        <f>F83-G83</f>
        <v>0</v>
      </c>
    </row>
    <row r="84" spans="2:9" s="411" customFormat="1" ht="15">
      <c r="B84" s="421"/>
      <c r="C84" s="422"/>
      <c r="D84" s="138"/>
      <c r="E84" s="138"/>
      <c r="F84" s="138"/>
      <c r="G84" s="138"/>
      <c r="H84" s="138"/>
      <c r="I84" s="138"/>
    </row>
    <row r="85" spans="2:9" s="407" customFormat="1" ht="15">
      <c r="B85" s="423" t="s">
        <v>383</v>
      </c>
      <c r="C85" s="424"/>
      <c r="D85" s="416"/>
      <c r="E85" s="416"/>
      <c r="F85" s="416"/>
      <c r="G85" s="416"/>
      <c r="H85" s="416"/>
      <c r="I85" s="416"/>
    </row>
    <row r="86" spans="2:9" s="407" customFormat="1" ht="15">
      <c r="B86" s="404" t="s">
        <v>310</v>
      </c>
      <c r="C86" s="405"/>
      <c r="D86" s="416">
        <f>SUM(D87:D93)</f>
        <v>0</v>
      </c>
      <c r="E86" s="416"/>
      <c r="F86" s="416"/>
      <c r="G86" s="416"/>
      <c r="H86" s="416"/>
      <c r="I86" s="416"/>
    </row>
    <row r="87" spans="2:9" s="411" customFormat="1" ht="15">
      <c r="B87" s="408" t="s">
        <v>311</v>
      </c>
      <c r="C87" s="409"/>
      <c r="D87" s="138">
        <v>0</v>
      </c>
      <c r="E87" s="138"/>
      <c r="F87" s="416"/>
      <c r="G87" s="138"/>
      <c r="H87" s="138"/>
      <c r="I87" s="416"/>
    </row>
    <row r="88" spans="2:9" s="411" customFormat="1" ht="15">
      <c r="B88" s="408" t="s">
        <v>312</v>
      </c>
      <c r="C88" s="409"/>
      <c r="D88" s="138">
        <v>0</v>
      </c>
      <c r="E88" s="138"/>
      <c r="F88" s="416"/>
      <c r="G88" s="138"/>
      <c r="H88" s="138"/>
      <c r="I88" s="416"/>
    </row>
    <row r="89" spans="2:9" s="411" customFormat="1" ht="15">
      <c r="B89" s="408" t="s">
        <v>313</v>
      </c>
      <c r="C89" s="409"/>
      <c r="D89" s="138">
        <v>0</v>
      </c>
      <c r="E89" s="138"/>
      <c r="F89" s="416"/>
      <c r="G89" s="138"/>
      <c r="H89" s="138"/>
      <c r="I89" s="416"/>
    </row>
    <row r="90" spans="2:9" s="411" customFormat="1" ht="15">
      <c r="B90" s="408" t="s">
        <v>314</v>
      </c>
      <c r="C90" s="409"/>
      <c r="D90" s="138">
        <v>0</v>
      </c>
      <c r="E90" s="138"/>
      <c r="F90" s="416"/>
      <c r="G90" s="138"/>
      <c r="H90" s="138"/>
      <c r="I90" s="416"/>
    </row>
    <row r="91" spans="2:9" s="411" customFormat="1" ht="15">
      <c r="B91" s="408" t="s">
        <v>315</v>
      </c>
      <c r="C91" s="409"/>
      <c r="D91" s="138">
        <v>0</v>
      </c>
      <c r="E91" s="138"/>
      <c r="F91" s="416"/>
      <c r="G91" s="138"/>
      <c r="H91" s="138"/>
      <c r="I91" s="416"/>
    </row>
    <row r="92" spans="2:9" s="411" customFormat="1" ht="15">
      <c r="B92" s="408" t="s">
        <v>316</v>
      </c>
      <c r="C92" s="409"/>
      <c r="D92" s="138">
        <v>0</v>
      </c>
      <c r="E92" s="138"/>
      <c r="F92" s="416"/>
      <c r="G92" s="138"/>
      <c r="H92" s="138"/>
      <c r="I92" s="416"/>
    </row>
    <row r="93" spans="2:9" s="411" customFormat="1" ht="15">
      <c r="B93" s="408" t="s">
        <v>317</v>
      </c>
      <c r="C93" s="409"/>
      <c r="D93" s="138">
        <v>0</v>
      </c>
      <c r="E93" s="138"/>
      <c r="F93" s="416"/>
      <c r="G93" s="138"/>
      <c r="H93" s="138"/>
      <c r="I93" s="416"/>
    </row>
    <row r="94" spans="2:9" s="407" customFormat="1" ht="15">
      <c r="B94" s="404" t="s">
        <v>318</v>
      </c>
      <c r="C94" s="405"/>
      <c r="D94" s="416">
        <f>SUM(D95:D103)</f>
        <v>0</v>
      </c>
      <c r="E94" s="416"/>
      <c r="F94" s="416"/>
      <c r="G94" s="416"/>
      <c r="H94" s="416"/>
      <c r="I94" s="416"/>
    </row>
    <row r="95" spans="2:9" s="411" customFormat="1" ht="15">
      <c r="B95" s="408" t="s">
        <v>319</v>
      </c>
      <c r="C95" s="409"/>
      <c r="D95" s="138">
        <v>0</v>
      </c>
      <c r="E95" s="138"/>
      <c r="F95" s="416"/>
      <c r="G95" s="138"/>
      <c r="H95" s="138"/>
      <c r="I95" s="416"/>
    </row>
    <row r="96" spans="2:9" s="411" customFormat="1" ht="15">
      <c r="B96" s="408" t="s">
        <v>320</v>
      </c>
      <c r="C96" s="409"/>
      <c r="D96" s="138">
        <v>0</v>
      </c>
      <c r="E96" s="138"/>
      <c r="F96" s="416"/>
      <c r="G96" s="138"/>
      <c r="H96" s="138"/>
      <c r="I96" s="416"/>
    </row>
    <row r="97" spans="2:9" s="411" customFormat="1" ht="15">
      <c r="B97" s="408" t="s">
        <v>321</v>
      </c>
      <c r="C97" s="409"/>
      <c r="D97" s="138">
        <v>0</v>
      </c>
      <c r="E97" s="138"/>
      <c r="F97" s="416"/>
      <c r="G97" s="138"/>
      <c r="H97" s="138"/>
      <c r="I97" s="416"/>
    </row>
    <row r="98" spans="2:9" s="411" customFormat="1" ht="15">
      <c r="B98" s="408" t="s">
        <v>322</v>
      </c>
      <c r="C98" s="409"/>
      <c r="D98" s="138">
        <v>0</v>
      </c>
      <c r="E98" s="138"/>
      <c r="F98" s="416"/>
      <c r="G98" s="138"/>
      <c r="H98" s="138"/>
      <c r="I98" s="416"/>
    </row>
    <row r="99" spans="2:9" s="411" customFormat="1" ht="15">
      <c r="B99" s="408" t="s">
        <v>323</v>
      </c>
      <c r="C99" s="409"/>
      <c r="D99" s="138">
        <v>0</v>
      </c>
      <c r="E99" s="138"/>
      <c r="F99" s="416"/>
      <c r="G99" s="138"/>
      <c r="H99" s="138"/>
      <c r="I99" s="416"/>
    </row>
    <row r="100" spans="2:9" s="411" customFormat="1" ht="15">
      <c r="B100" s="408" t="s">
        <v>324</v>
      </c>
      <c r="C100" s="409"/>
      <c r="D100" s="138">
        <v>0</v>
      </c>
      <c r="E100" s="138"/>
      <c r="F100" s="416"/>
      <c r="G100" s="138"/>
      <c r="H100" s="138"/>
      <c r="I100" s="416"/>
    </row>
    <row r="101" spans="2:9" s="411" customFormat="1" ht="15">
      <c r="B101" s="408" t="s">
        <v>325</v>
      </c>
      <c r="C101" s="409"/>
      <c r="D101" s="138">
        <v>0</v>
      </c>
      <c r="E101" s="138"/>
      <c r="F101" s="416"/>
      <c r="G101" s="138"/>
      <c r="H101" s="138"/>
      <c r="I101" s="416"/>
    </row>
    <row r="102" spans="2:9" s="411" customFormat="1" ht="15">
      <c r="B102" s="408" t="s">
        <v>326</v>
      </c>
      <c r="C102" s="409"/>
      <c r="D102" s="138">
        <v>0</v>
      </c>
      <c r="E102" s="138"/>
      <c r="F102" s="416"/>
      <c r="G102" s="138"/>
      <c r="H102" s="138"/>
      <c r="I102" s="416"/>
    </row>
    <row r="103" spans="2:9" s="411" customFormat="1" ht="15">
      <c r="B103" s="408" t="s">
        <v>327</v>
      </c>
      <c r="C103" s="409"/>
      <c r="D103" s="138">
        <v>0</v>
      </c>
      <c r="E103" s="138"/>
      <c r="F103" s="416"/>
      <c r="G103" s="138"/>
      <c r="H103" s="138"/>
      <c r="I103" s="416"/>
    </row>
    <row r="104" spans="2:9" s="407" customFormat="1" ht="15">
      <c r="B104" s="404" t="s">
        <v>328</v>
      </c>
      <c r="C104" s="405"/>
      <c r="D104" s="416">
        <f>SUM(D105:D113)</f>
        <v>0</v>
      </c>
      <c r="E104" s="416"/>
      <c r="F104" s="416"/>
      <c r="G104" s="416"/>
      <c r="H104" s="416"/>
      <c r="I104" s="416"/>
    </row>
    <row r="105" spans="2:9" s="411" customFormat="1" ht="15">
      <c r="B105" s="408" t="s">
        <v>329</v>
      </c>
      <c r="C105" s="409"/>
      <c r="D105" s="138">
        <v>0</v>
      </c>
      <c r="E105" s="138"/>
      <c r="F105" s="416"/>
      <c r="G105" s="138"/>
      <c r="H105" s="138"/>
      <c r="I105" s="416"/>
    </row>
    <row r="106" spans="2:9" s="411" customFormat="1" ht="15">
      <c r="B106" s="408" t="s">
        <v>330</v>
      </c>
      <c r="C106" s="409"/>
      <c r="D106" s="138">
        <v>0</v>
      </c>
      <c r="E106" s="138"/>
      <c r="F106" s="416"/>
      <c r="G106" s="138"/>
      <c r="H106" s="138"/>
      <c r="I106" s="416"/>
    </row>
    <row r="107" spans="2:9" s="411" customFormat="1" ht="15">
      <c r="B107" s="408" t="s">
        <v>331</v>
      </c>
      <c r="C107" s="409"/>
      <c r="D107" s="138">
        <v>0</v>
      </c>
      <c r="E107" s="138"/>
      <c r="F107" s="416"/>
      <c r="G107" s="138"/>
      <c r="H107" s="138"/>
      <c r="I107" s="416"/>
    </row>
    <row r="108" spans="2:9" s="411" customFormat="1" ht="15">
      <c r="B108" s="408" t="s">
        <v>332</v>
      </c>
      <c r="C108" s="409"/>
      <c r="D108" s="138">
        <v>0</v>
      </c>
      <c r="E108" s="138"/>
      <c r="F108" s="416"/>
      <c r="G108" s="138"/>
      <c r="H108" s="138"/>
      <c r="I108" s="416"/>
    </row>
    <row r="109" spans="2:9" s="411" customFormat="1" ht="15">
      <c r="B109" s="408" t="s">
        <v>333</v>
      </c>
      <c r="C109" s="409"/>
      <c r="D109" s="138">
        <v>0</v>
      </c>
      <c r="E109" s="138"/>
      <c r="F109" s="416"/>
      <c r="G109" s="138"/>
      <c r="H109" s="138"/>
      <c r="I109" s="416"/>
    </row>
    <row r="110" spans="2:9" s="411" customFormat="1" ht="15">
      <c r="B110" s="408" t="s">
        <v>334</v>
      </c>
      <c r="C110" s="409"/>
      <c r="D110" s="138">
        <v>0</v>
      </c>
      <c r="E110" s="138"/>
      <c r="F110" s="416"/>
      <c r="G110" s="138"/>
      <c r="H110" s="138"/>
      <c r="I110" s="416"/>
    </row>
    <row r="111" spans="2:9" s="411" customFormat="1" ht="15">
      <c r="B111" s="408" t="s">
        <v>335</v>
      </c>
      <c r="C111" s="409"/>
      <c r="D111" s="138">
        <v>0</v>
      </c>
      <c r="E111" s="138"/>
      <c r="F111" s="416"/>
      <c r="G111" s="138"/>
      <c r="H111" s="138"/>
      <c r="I111" s="416"/>
    </row>
    <row r="112" spans="2:9" s="411" customFormat="1" ht="15">
      <c r="B112" s="408" t="s">
        <v>336</v>
      </c>
      <c r="C112" s="409"/>
      <c r="D112" s="138">
        <v>0</v>
      </c>
      <c r="E112" s="138"/>
      <c r="F112" s="416"/>
      <c r="G112" s="138"/>
      <c r="H112" s="138"/>
      <c r="I112" s="416"/>
    </row>
    <row r="113" spans="2:9" s="411" customFormat="1" ht="15">
      <c r="B113" s="408" t="s">
        <v>337</v>
      </c>
      <c r="C113" s="409"/>
      <c r="D113" s="138">
        <v>0</v>
      </c>
      <c r="E113" s="138"/>
      <c r="F113" s="416"/>
      <c r="G113" s="138"/>
      <c r="H113" s="138"/>
      <c r="I113" s="416"/>
    </row>
    <row r="114" spans="2:9" s="407" customFormat="1" ht="15">
      <c r="B114" s="404" t="s">
        <v>338</v>
      </c>
      <c r="C114" s="405"/>
      <c r="D114" s="416">
        <f>SUM(D115:D123)</f>
        <v>0</v>
      </c>
      <c r="E114" s="416"/>
      <c r="F114" s="416"/>
      <c r="G114" s="416"/>
      <c r="H114" s="416"/>
      <c r="I114" s="416"/>
    </row>
    <row r="115" spans="2:9" s="411" customFormat="1" ht="15">
      <c r="B115" s="408" t="s">
        <v>339</v>
      </c>
      <c r="C115" s="409"/>
      <c r="D115" s="138">
        <v>0</v>
      </c>
      <c r="E115" s="138"/>
      <c r="F115" s="416"/>
      <c r="G115" s="138"/>
      <c r="H115" s="138"/>
      <c r="I115" s="416"/>
    </row>
    <row r="116" spans="2:9" s="411" customFormat="1" ht="15">
      <c r="B116" s="408" t="s">
        <v>340</v>
      </c>
      <c r="C116" s="409"/>
      <c r="D116" s="138">
        <v>0</v>
      </c>
      <c r="E116" s="138"/>
      <c r="F116" s="416"/>
      <c r="G116" s="138"/>
      <c r="H116" s="138"/>
      <c r="I116" s="416"/>
    </row>
    <row r="117" spans="2:9" s="411" customFormat="1" ht="15">
      <c r="B117" s="408" t="s">
        <v>341</v>
      </c>
      <c r="C117" s="409"/>
      <c r="D117" s="138">
        <v>0</v>
      </c>
      <c r="E117" s="138"/>
      <c r="F117" s="416"/>
      <c r="G117" s="138"/>
      <c r="H117" s="138"/>
      <c r="I117" s="416"/>
    </row>
    <row r="118" spans="2:9" s="411" customFormat="1" ht="15">
      <c r="B118" s="408" t="s">
        <v>342</v>
      </c>
      <c r="C118" s="409"/>
      <c r="D118" s="138">
        <v>0</v>
      </c>
      <c r="E118" s="138"/>
      <c r="F118" s="416"/>
      <c r="G118" s="138"/>
      <c r="H118" s="138"/>
      <c r="I118" s="416"/>
    </row>
    <row r="119" spans="2:9" s="411" customFormat="1" ht="15">
      <c r="B119" s="408" t="s">
        <v>343</v>
      </c>
      <c r="C119" s="409"/>
      <c r="D119" s="138">
        <v>0</v>
      </c>
      <c r="E119" s="138"/>
      <c r="F119" s="416"/>
      <c r="G119" s="138"/>
      <c r="H119" s="138"/>
      <c r="I119" s="416"/>
    </row>
    <row r="120" spans="2:9" s="411" customFormat="1" ht="15">
      <c r="B120" s="408" t="s">
        <v>344</v>
      </c>
      <c r="C120" s="409"/>
      <c r="D120" s="138">
        <v>0</v>
      </c>
      <c r="E120" s="138"/>
      <c r="F120" s="416"/>
      <c r="G120" s="138"/>
      <c r="H120" s="138"/>
      <c r="I120" s="416"/>
    </row>
    <row r="121" spans="2:9" s="411" customFormat="1" ht="15">
      <c r="B121" s="408" t="s">
        <v>345</v>
      </c>
      <c r="C121" s="409"/>
      <c r="D121" s="138">
        <v>0</v>
      </c>
      <c r="E121" s="138"/>
      <c r="F121" s="416"/>
      <c r="G121" s="138"/>
      <c r="H121" s="138"/>
      <c r="I121" s="416"/>
    </row>
    <row r="122" spans="2:9" s="411" customFormat="1" ht="15">
      <c r="B122" s="408" t="s">
        <v>346</v>
      </c>
      <c r="C122" s="409"/>
      <c r="D122" s="138">
        <v>0</v>
      </c>
      <c r="E122" s="138"/>
      <c r="F122" s="416"/>
      <c r="G122" s="138"/>
      <c r="H122" s="138"/>
      <c r="I122" s="416"/>
    </row>
    <row r="123" spans="2:9" s="411" customFormat="1" ht="15">
      <c r="B123" s="408" t="s">
        <v>347</v>
      </c>
      <c r="C123" s="409"/>
      <c r="D123" s="138">
        <v>0</v>
      </c>
      <c r="E123" s="138"/>
      <c r="F123" s="416"/>
      <c r="G123" s="138"/>
      <c r="H123" s="138"/>
      <c r="I123" s="416"/>
    </row>
    <row r="124" spans="2:9" s="407" customFormat="1" ht="15">
      <c r="B124" s="404" t="s">
        <v>348</v>
      </c>
      <c r="C124" s="405"/>
      <c r="D124" s="416">
        <f>SUM(D125:D133)</f>
        <v>0</v>
      </c>
      <c r="E124" s="416"/>
      <c r="F124" s="416"/>
      <c r="G124" s="416"/>
      <c r="H124" s="416"/>
      <c r="I124" s="416"/>
    </row>
    <row r="125" spans="2:9" s="411" customFormat="1" ht="15">
      <c r="B125" s="408" t="s">
        <v>349</v>
      </c>
      <c r="C125" s="409">
        <v>0</v>
      </c>
      <c r="D125" s="138">
        <v>0</v>
      </c>
      <c r="E125" s="138"/>
      <c r="F125" s="416"/>
      <c r="G125" s="138"/>
      <c r="H125" s="138"/>
      <c r="I125" s="416"/>
    </row>
    <row r="126" spans="2:9" s="411" customFormat="1" ht="15">
      <c r="B126" s="408" t="s">
        <v>350</v>
      </c>
      <c r="C126" s="409"/>
      <c r="D126" s="138">
        <v>0</v>
      </c>
      <c r="E126" s="138"/>
      <c r="F126" s="416"/>
      <c r="G126" s="138"/>
      <c r="H126" s="138"/>
      <c r="I126" s="416"/>
    </row>
    <row r="127" spans="2:9" s="411" customFormat="1" ht="15">
      <c r="B127" s="408" t="s">
        <v>351</v>
      </c>
      <c r="C127" s="409"/>
      <c r="D127" s="138">
        <v>0</v>
      </c>
      <c r="E127" s="138"/>
      <c r="F127" s="416"/>
      <c r="G127" s="138"/>
      <c r="H127" s="138"/>
      <c r="I127" s="416"/>
    </row>
    <row r="128" spans="2:9" s="411" customFormat="1" ht="15">
      <c r="B128" s="408" t="s">
        <v>352</v>
      </c>
      <c r="C128" s="409"/>
      <c r="D128" s="138">
        <v>0</v>
      </c>
      <c r="E128" s="138"/>
      <c r="F128" s="416"/>
      <c r="G128" s="138"/>
      <c r="H128" s="138"/>
      <c r="I128" s="416"/>
    </row>
    <row r="129" spans="2:9" s="411" customFormat="1" ht="15">
      <c r="B129" s="408" t="s">
        <v>353</v>
      </c>
      <c r="C129" s="409"/>
      <c r="D129" s="138">
        <v>0</v>
      </c>
      <c r="E129" s="138"/>
      <c r="F129" s="416"/>
      <c r="G129" s="138"/>
      <c r="H129" s="138"/>
      <c r="I129" s="416"/>
    </row>
    <row r="130" spans="2:9" s="411" customFormat="1" ht="15">
      <c r="B130" s="408" t="s">
        <v>354</v>
      </c>
      <c r="C130" s="409"/>
      <c r="D130" s="138">
        <v>0</v>
      </c>
      <c r="E130" s="138"/>
      <c r="F130" s="416"/>
      <c r="G130" s="138"/>
      <c r="H130" s="138"/>
      <c r="I130" s="416"/>
    </row>
    <row r="131" spans="2:9" s="411" customFormat="1" ht="15">
      <c r="B131" s="408" t="s">
        <v>355</v>
      </c>
      <c r="C131" s="409"/>
      <c r="D131" s="138">
        <v>0</v>
      </c>
      <c r="E131" s="138"/>
      <c r="F131" s="416"/>
      <c r="G131" s="138"/>
      <c r="H131" s="138"/>
      <c r="I131" s="416"/>
    </row>
    <row r="132" spans="2:9" s="411" customFormat="1" ht="15">
      <c r="B132" s="408" t="s">
        <v>356</v>
      </c>
      <c r="C132" s="409"/>
      <c r="D132" s="138">
        <v>0</v>
      </c>
      <c r="E132" s="138"/>
      <c r="F132" s="416"/>
      <c r="G132" s="138"/>
      <c r="H132" s="138"/>
      <c r="I132" s="416"/>
    </row>
    <row r="133" spans="2:9" s="411" customFormat="1" ht="15">
      <c r="B133" s="408" t="s">
        <v>357</v>
      </c>
      <c r="C133" s="409"/>
      <c r="D133" s="138">
        <v>0</v>
      </c>
      <c r="E133" s="138"/>
      <c r="F133" s="416"/>
      <c r="G133" s="138"/>
      <c r="H133" s="138"/>
      <c r="I133" s="416"/>
    </row>
    <row r="134" spans="2:9" s="411" customFormat="1" ht="15">
      <c r="B134" s="404" t="s">
        <v>358</v>
      </c>
      <c r="C134" s="405"/>
      <c r="D134" s="416">
        <f>D135+D136+D137</f>
        <v>0</v>
      </c>
      <c r="E134" s="416"/>
      <c r="F134" s="416"/>
      <c r="G134" s="416"/>
      <c r="H134" s="416"/>
      <c r="I134" s="416"/>
    </row>
    <row r="135" spans="2:9" s="411" customFormat="1" ht="15">
      <c r="B135" s="408" t="s">
        <v>359</v>
      </c>
      <c r="C135" s="409"/>
      <c r="D135" s="138">
        <v>0</v>
      </c>
      <c r="E135" s="138"/>
      <c r="F135" s="416"/>
      <c r="G135" s="138"/>
      <c r="H135" s="138"/>
      <c r="I135" s="416"/>
    </row>
    <row r="136" spans="2:9" s="411" customFormat="1" ht="15">
      <c r="B136" s="408" t="s">
        <v>360</v>
      </c>
      <c r="C136" s="409"/>
      <c r="D136" s="138">
        <v>0</v>
      </c>
      <c r="E136" s="138"/>
      <c r="F136" s="416"/>
      <c r="G136" s="138"/>
      <c r="H136" s="138"/>
      <c r="I136" s="416"/>
    </row>
    <row r="137" spans="2:9" s="411" customFormat="1" ht="15">
      <c r="B137" s="408" t="s">
        <v>361</v>
      </c>
      <c r="C137" s="409"/>
      <c r="D137" s="138">
        <v>0</v>
      </c>
      <c r="E137" s="138"/>
      <c r="F137" s="416"/>
      <c r="G137" s="138"/>
      <c r="H137" s="138"/>
      <c r="I137" s="416"/>
    </row>
    <row r="138" spans="2:9" s="411" customFormat="1" ht="15">
      <c r="B138" s="404" t="s">
        <v>362</v>
      </c>
      <c r="C138" s="405"/>
      <c r="D138" s="416">
        <f>SUM(D139:D146)</f>
        <v>0</v>
      </c>
      <c r="E138" s="416"/>
      <c r="F138" s="416"/>
      <c r="G138" s="416"/>
      <c r="H138" s="416"/>
      <c r="I138" s="416"/>
    </row>
    <row r="139" spans="2:9" s="411" customFormat="1" ht="15">
      <c r="B139" s="408" t="s">
        <v>363</v>
      </c>
      <c r="C139" s="409"/>
      <c r="D139" s="138">
        <v>0</v>
      </c>
      <c r="E139" s="138"/>
      <c r="F139" s="416"/>
      <c r="G139" s="138"/>
      <c r="H139" s="138"/>
      <c r="I139" s="416"/>
    </row>
    <row r="140" spans="2:9" s="411" customFormat="1" ht="15">
      <c r="B140" s="408" t="s">
        <v>364</v>
      </c>
      <c r="C140" s="409"/>
      <c r="D140" s="138">
        <v>0</v>
      </c>
      <c r="E140" s="138"/>
      <c r="F140" s="416"/>
      <c r="G140" s="138"/>
      <c r="H140" s="138"/>
      <c r="I140" s="416"/>
    </row>
    <row r="141" spans="2:9" s="411" customFormat="1" ht="15">
      <c r="B141" s="408" t="s">
        <v>365</v>
      </c>
      <c r="C141" s="409"/>
      <c r="D141" s="138">
        <v>0</v>
      </c>
      <c r="E141" s="138"/>
      <c r="F141" s="416"/>
      <c r="G141" s="138"/>
      <c r="H141" s="138"/>
      <c r="I141" s="416"/>
    </row>
    <row r="142" spans="2:9" s="411" customFormat="1" ht="15">
      <c r="B142" s="408" t="s">
        <v>366</v>
      </c>
      <c r="C142" s="409"/>
      <c r="D142" s="138">
        <v>0</v>
      </c>
      <c r="E142" s="138"/>
      <c r="F142" s="416"/>
      <c r="G142" s="138"/>
      <c r="H142" s="138"/>
      <c r="I142" s="416"/>
    </row>
    <row r="143" spans="2:9" s="411" customFormat="1" ht="15">
      <c r="B143" s="425" t="s">
        <v>384</v>
      </c>
      <c r="C143" s="426"/>
      <c r="D143" s="138">
        <v>0</v>
      </c>
      <c r="E143" s="138"/>
      <c r="F143" s="416"/>
      <c r="G143" s="138"/>
      <c r="H143" s="138"/>
      <c r="I143" s="416"/>
    </row>
    <row r="144" spans="2:9" s="411" customFormat="1" ht="15">
      <c r="B144" s="425"/>
      <c r="C144" s="426"/>
      <c r="D144" s="138"/>
      <c r="E144" s="138"/>
      <c r="F144" s="416"/>
      <c r="G144" s="138"/>
      <c r="H144" s="138"/>
      <c r="I144" s="416"/>
    </row>
    <row r="145" spans="2:9" s="411" customFormat="1" ht="15">
      <c r="B145" s="408" t="s">
        <v>369</v>
      </c>
      <c r="C145" s="409"/>
      <c r="D145" s="138">
        <v>0</v>
      </c>
      <c r="E145" s="138"/>
      <c r="F145" s="416"/>
      <c r="G145" s="138"/>
      <c r="H145" s="138"/>
      <c r="I145" s="416"/>
    </row>
    <row r="146" spans="2:9" s="411" customFormat="1" ht="15">
      <c r="B146" s="408" t="s">
        <v>370</v>
      </c>
      <c r="C146" s="409"/>
      <c r="D146" s="138">
        <v>0</v>
      </c>
      <c r="E146" s="138"/>
      <c r="F146" s="416"/>
      <c r="G146" s="138"/>
      <c r="H146" s="138"/>
      <c r="I146" s="416"/>
    </row>
    <row r="147" spans="2:9" s="411" customFormat="1" ht="15">
      <c r="B147" s="404" t="s">
        <v>371</v>
      </c>
      <c r="C147" s="405"/>
      <c r="D147" s="416">
        <f>D148+D149+D150</f>
        <v>0</v>
      </c>
      <c r="E147" s="416"/>
      <c r="F147" s="416"/>
      <c r="G147" s="416"/>
      <c r="H147" s="416"/>
      <c r="I147" s="416"/>
    </row>
    <row r="148" spans="2:9" s="411" customFormat="1" ht="15">
      <c r="B148" s="408" t="s">
        <v>372</v>
      </c>
      <c r="C148" s="409"/>
      <c r="D148" s="138">
        <v>0</v>
      </c>
      <c r="E148" s="138"/>
      <c r="F148" s="416"/>
      <c r="G148" s="138"/>
      <c r="H148" s="138"/>
      <c r="I148" s="416"/>
    </row>
    <row r="149" spans="2:9" s="411" customFormat="1" ht="15">
      <c r="B149" s="408" t="s">
        <v>373</v>
      </c>
      <c r="C149" s="409"/>
      <c r="D149" s="138">
        <v>0</v>
      </c>
      <c r="E149" s="138"/>
      <c r="F149" s="416"/>
      <c r="G149" s="138"/>
      <c r="H149" s="138"/>
      <c r="I149" s="416"/>
    </row>
    <row r="150" spans="2:9" s="411" customFormat="1" ht="15">
      <c r="B150" s="408" t="s">
        <v>374</v>
      </c>
      <c r="C150" s="409"/>
      <c r="D150" s="138">
        <v>0</v>
      </c>
      <c r="E150" s="138"/>
      <c r="F150" s="416"/>
      <c r="G150" s="138"/>
      <c r="H150" s="138"/>
      <c r="I150" s="416"/>
    </row>
    <row r="151" spans="2:9" s="411" customFormat="1" ht="15">
      <c r="B151" s="404" t="s">
        <v>375</v>
      </c>
      <c r="C151" s="405"/>
      <c r="D151" s="416">
        <f>SUM(D152:D158)</f>
        <v>0</v>
      </c>
      <c r="E151" s="416"/>
      <c r="F151" s="416"/>
      <c r="G151" s="416"/>
      <c r="H151" s="416"/>
      <c r="I151" s="416"/>
    </row>
    <row r="152" spans="2:9" s="411" customFormat="1" ht="15">
      <c r="B152" s="408" t="s">
        <v>376</v>
      </c>
      <c r="C152" s="409"/>
      <c r="D152" s="138">
        <v>0</v>
      </c>
      <c r="E152" s="138"/>
      <c r="F152" s="416"/>
      <c r="G152" s="138"/>
      <c r="H152" s="138"/>
      <c r="I152" s="416"/>
    </row>
    <row r="153" spans="2:9" s="411" customFormat="1" ht="15">
      <c r="B153" s="408" t="s">
        <v>377</v>
      </c>
      <c r="C153" s="409"/>
      <c r="D153" s="138">
        <v>0</v>
      </c>
      <c r="E153" s="138"/>
      <c r="F153" s="416"/>
      <c r="G153" s="138"/>
      <c r="H153" s="138"/>
      <c r="I153" s="416"/>
    </row>
    <row r="154" spans="2:9" s="411" customFormat="1" ht="15">
      <c r="B154" s="408" t="s">
        <v>378</v>
      </c>
      <c r="C154" s="409"/>
      <c r="D154" s="138">
        <v>0</v>
      </c>
      <c r="E154" s="138">
        <v>0</v>
      </c>
      <c r="F154" s="416">
        <f>D154+E154</f>
        <v>0</v>
      </c>
      <c r="G154" s="138">
        <v>0</v>
      </c>
      <c r="H154" s="138">
        <v>0</v>
      </c>
      <c r="I154" s="416">
        <f>F154-G154</f>
        <v>0</v>
      </c>
    </row>
    <row r="155" spans="2:9" s="411" customFormat="1" ht="15">
      <c r="B155" s="408" t="s">
        <v>379</v>
      </c>
      <c r="C155" s="409"/>
      <c r="D155" s="138">
        <v>0</v>
      </c>
      <c r="E155" s="138">
        <v>0</v>
      </c>
      <c r="F155" s="416">
        <f>D155+E155</f>
        <v>0</v>
      </c>
      <c r="G155" s="138">
        <v>0</v>
      </c>
      <c r="H155" s="138">
        <v>0</v>
      </c>
      <c r="I155" s="416">
        <f>F155-G155</f>
        <v>0</v>
      </c>
    </row>
    <row r="156" spans="2:9" s="411" customFormat="1" ht="15">
      <c r="B156" s="408" t="s">
        <v>380</v>
      </c>
      <c r="C156" s="409"/>
      <c r="D156" s="138">
        <v>0</v>
      </c>
      <c r="E156" s="138">
        <v>0</v>
      </c>
      <c r="F156" s="416">
        <f>D156+E156</f>
        <v>0</v>
      </c>
      <c r="G156" s="138">
        <v>0</v>
      </c>
      <c r="H156" s="138">
        <v>0</v>
      </c>
      <c r="I156" s="416">
        <f>F156-G156</f>
        <v>0</v>
      </c>
    </row>
    <row r="157" spans="2:9" s="411" customFormat="1" ht="15">
      <c r="B157" s="408" t="s">
        <v>381</v>
      </c>
      <c r="C157" s="409"/>
      <c r="D157" s="138">
        <v>0</v>
      </c>
      <c r="E157" s="138">
        <v>0</v>
      </c>
      <c r="F157" s="416">
        <f>D157+E157</f>
        <v>0</v>
      </c>
      <c r="G157" s="138">
        <v>0</v>
      </c>
      <c r="H157" s="138">
        <v>0</v>
      </c>
      <c r="I157" s="416">
        <f>F157-G157</f>
        <v>0</v>
      </c>
    </row>
    <row r="158" spans="2:9" s="411" customFormat="1" ht="15">
      <c r="B158" s="408" t="s">
        <v>382</v>
      </c>
      <c r="C158" s="409"/>
      <c r="D158" s="138">
        <v>0</v>
      </c>
      <c r="E158" s="138">
        <v>0</v>
      </c>
      <c r="F158" s="416">
        <f>D158+E158</f>
        <v>0</v>
      </c>
      <c r="G158" s="138">
        <v>0</v>
      </c>
      <c r="H158" s="138">
        <v>0</v>
      </c>
      <c r="I158" s="416">
        <f>F158-G158</f>
        <v>0</v>
      </c>
    </row>
    <row r="159" spans="2:9" s="411" customFormat="1" ht="15">
      <c r="B159" s="427"/>
      <c r="C159" s="428"/>
      <c r="D159" s="138"/>
      <c r="E159" s="138"/>
      <c r="F159" s="138"/>
      <c r="G159" s="138"/>
      <c r="H159" s="138"/>
      <c r="I159" s="138"/>
    </row>
    <row r="160" spans="2:9" s="411" customFormat="1" ht="15">
      <c r="B160" s="423" t="s">
        <v>385</v>
      </c>
      <c r="C160" s="424"/>
      <c r="D160" s="416">
        <f aca="true" t="shared" si="0" ref="D160:I160">D10+D85</f>
        <v>14519382.49</v>
      </c>
      <c r="E160" s="416">
        <f t="shared" si="0"/>
        <v>0</v>
      </c>
      <c r="F160" s="416">
        <f t="shared" si="0"/>
        <v>14519382.49</v>
      </c>
      <c r="G160" s="416">
        <f t="shared" si="0"/>
        <v>3205593.84</v>
      </c>
      <c r="H160" s="416">
        <f t="shared" si="0"/>
        <v>3205593.84</v>
      </c>
      <c r="I160" s="416">
        <f t="shared" si="0"/>
        <v>11313788.65</v>
      </c>
    </row>
    <row r="161" spans="2:9" s="411" customFormat="1" ht="12" thickBot="1">
      <c r="B161" s="429"/>
      <c r="C161" s="430"/>
      <c r="D161" s="431"/>
      <c r="E161" s="431"/>
      <c r="F161" s="431"/>
      <c r="G161" s="431"/>
      <c r="H161" s="431"/>
      <c r="I161" s="431"/>
    </row>
    <row r="162" s="411" customFormat="1" ht="11.25">
      <c r="D162" s="432"/>
    </row>
    <row r="163" s="411" customFormat="1" ht="11.25"/>
    <row r="164" spans="8:9" s="411" customFormat="1" ht="11.25">
      <c r="H164" s="433"/>
      <c r="I164" s="434"/>
    </row>
    <row r="165" spans="2:7" s="411" customFormat="1" ht="11.25">
      <c r="B165" s="411" t="s">
        <v>647</v>
      </c>
      <c r="G165" s="435"/>
    </row>
    <row r="166" spans="2:7" s="411" customFormat="1" ht="11.25">
      <c r="B166" s="436"/>
      <c r="C166" s="436" t="s">
        <v>648</v>
      </c>
      <c r="D166" s="436"/>
      <c r="E166" s="436"/>
      <c r="F166" s="436"/>
      <c r="G166" s="436"/>
    </row>
    <row r="167" s="411" customFormat="1" ht="11.25"/>
    <row r="169" spans="2:7" ht="11.25">
      <c r="B169" s="79" t="s">
        <v>649</v>
      </c>
      <c r="D169" s="79" t="s">
        <v>650</v>
      </c>
      <c r="E169" s="180"/>
      <c r="F169" s="79" t="s">
        <v>649</v>
      </c>
      <c r="G169" s="180"/>
    </row>
    <row r="170" spans="2:7" ht="11.25">
      <c r="B170" s="180" t="s">
        <v>673</v>
      </c>
      <c r="C170" s="180"/>
      <c r="D170" s="180" t="s">
        <v>675</v>
      </c>
      <c r="E170" s="180"/>
      <c r="F170" s="180" t="s">
        <v>677</v>
      </c>
      <c r="G170" s="180"/>
    </row>
    <row r="171" spans="2:7" ht="11.25">
      <c r="B171" s="180" t="s">
        <v>674</v>
      </c>
      <c r="C171" s="180"/>
      <c r="D171" s="180" t="s">
        <v>676</v>
      </c>
      <c r="E171" s="180"/>
      <c r="F171" s="180" t="s">
        <v>672</v>
      </c>
      <c r="G171" s="180"/>
    </row>
    <row r="172" spans="2:7" ht="11.25">
      <c r="B172" s="180"/>
      <c r="F172" s="180"/>
      <c r="G172" s="180"/>
    </row>
    <row r="173" spans="4:6" ht="11.25">
      <c r="D173" s="181"/>
      <c r="E173" s="181"/>
      <c r="F173" s="181"/>
    </row>
  </sheetData>
  <sheetProtection/>
  <mergeCells count="159">
    <mergeCell ref="B161:C161"/>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2:C142"/>
    <mergeCell ref="B143:C144"/>
    <mergeCell ref="B145:C145"/>
    <mergeCell ref="B146:C146"/>
    <mergeCell ref="B147:C147"/>
    <mergeCell ref="B148:C148"/>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2:I2"/>
    <mergeCell ref="B3:I3"/>
    <mergeCell ref="B4:I4"/>
    <mergeCell ref="B5:I5"/>
    <mergeCell ref="B6:I6"/>
    <mergeCell ref="B7:C9"/>
    <mergeCell ref="D7:H8"/>
    <mergeCell ref="I7:I9"/>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B2:I40"/>
  <sheetViews>
    <sheetView zoomScalePageLayoutView="0" workbookViewId="0" topLeftCell="A10">
      <selection activeCell="C29" sqref="C29:D40"/>
    </sheetView>
  </sheetViews>
  <sheetFormatPr defaultColWidth="11.421875" defaultRowHeight="15"/>
  <cols>
    <col min="1" max="1" width="5.00390625" style="0" customWidth="1"/>
    <col min="2" max="2" width="67.140625" style="0" customWidth="1"/>
    <col min="3" max="3" width="21.57421875" style="53" customWidth="1"/>
    <col min="4" max="4" width="20.8515625" style="53" customWidth="1"/>
    <col min="5" max="5" width="18.140625" style="53" customWidth="1"/>
    <col min="6" max="6" width="17.57421875" style="53" customWidth="1"/>
    <col min="7" max="7" width="15.7109375" style="53" customWidth="1"/>
    <col min="8" max="8" width="16.8515625" style="53" customWidth="1"/>
  </cols>
  <sheetData>
    <row r="1" ht="15.75" thickBot="1"/>
    <row r="2" spans="2:8" ht="15">
      <c r="B2" s="263" t="s">
        <v>655</v>
      </c>
      <c r="C2" s="264"/>
      <c r="D2" s="264"/>
      <c r="E2" s="264"/>
      <c r="F2" s="264"/>
      <c r="G2" s="264"/>
      <c r="H2" s="265"/>
    </row>
    <row r="3" spans="2:8" ht="15">
      <c r="B3" s="266" t="s">
        <v>301</v>
      </c>
      <c r="C3" s="267"/>
      <c r="D3" s="267"/>
      <c r="E3" s="267"/>
      <c r="F3" s="267"/>
      <c r="G3" s="267"/>
      <c r="H3" s="268"/>
    </row>
    <row r="4" spans="2:8" ht="15">
      <c r="B4" s="266" t="s">
        <v>386</v>
      </c>
      <c r="C4" s="267"/>
      <c r="D4" s="267"/>
      <c r="E4" s="267"/>
      <c r="F4" s="267"/>
      <c r="G4" s="267"/>
      <c r="H4" s="268"/>
    </row>
    <row r="5" spans="2:8" ht="15">
      <c r="B5" s="266" t="s">
        <v>687</v>
      </c>
      <c r="C5" s="267"/>
      <c r="D5" s="267"/>
      <c r="E5" s="267"/>
      <c r="F5" s="267"/>
      <c r="G5" s="267"/>
      <c r="H5" s="268"/>
    </row>
    <row r="6" spans="2:8" ht="15.75" thickBot="1">
      <c r="B6" s="269" t="s">
        <v>0</v>
      </c>
      <c r="C6" s="270"/>
      <c r="D6" s="270"/>
      <c r="E6" s="270"/>
      <c r="F6" s="270"/>
      <c r="G6" s="270"/>
      <c r="H6" s="271"/>
    </row>
    <row r="7" spans="2:8" ht="15.75" thickBot="1">
      <c r="B7" s="314" t="s">
        <v>1</v>
      </c>
      <c r="C7" s="316" t="s">
        <v>303</v>
      </c>
      <c r="D7" s="317"/>
      <c r="E7" s="317"/>
      <c r="F7" s="317"/>
      <c r="G7" s="318"/>
      <c r="H7" s="285" t="s">
        <v>304</v>
      </c>
    </row>
    <row r="8" spans="2:8" ht="30.75" thickBot="1">
      <c r="B8" s="315"/>
      <c r="C8" s="54" t="s">
        <v>305</v>
      </c>
      <c r="D8" s="55" t="s">
        <v>236</v>
      </c>
      <c r="E8" s="54" t="s">
        <v>237</v>
      </c>
      <c r="F8" s="54" t="s">
        <v>193</v>
      </c>
      <c r="G8" s="54" t="s">
        <v>210</v>
      </c>
      <c r="H8" s="286"/>
    </row>
    <row r="9" ht="15">
      <c r="B9" s="14" t="s">
        <v>387</v>
      </c>
    </row>
    <row r="10" spans="2:8" ht="15">
      <c r="B10" s="14" t="s">
        <v>388</v>
      </c>
      <c r="C10" s="240"/>
      <c r="D10" s="240"/>
      <c r="E10" s="240"/>
      <c r="F10" s="240"/>
      <c r="G10" s="240"/>
      <c r="H10" s="241"/>
    </row>
    <row r="11" spans="2:9" ht="15">
      <c r="B11" s="238" t="s">
        <v>640</v>
      </c>
      <c r="C11" s="240">
        <v>761216</v>
      </c>
      <c r="D11" s="240">
        <v>0</v>
      </c>
      <c r="E11" s="240">
        <v>761216</v>
      </c>
      <c r="F11" s="240">
        <v>315681.62</v>
      </c>
      <c r="G11" s="240">
        <v>315681.62</v>
      </c>
      <c r="H11" s="241">
        <v>445534.38</v>
      </c>
      <c r="I11" s="199"/>
    </row>
    <row r="12" spans="2:9" ht="15">
      <c r="B12" s="238" t="s">
        <v>663</v>
      </c>
      <c r="C12" s="242">
        <v>1092440.5</v>
      </c>
      <c r="D12" s="240">
        <v>0</v>
      </c>
      <c r="E12" s="240">
        <v>1092440.5</v>
      </c>
      <c r="F12" s="240">
        <v>196128.94</v>
      </c>
      <c r="G12" s="240">
        <v>196128.94</v>
      </c>
      <c r="H12" s="241">
        <v>896311.56</v>
      </c>
      <c r="I12" s="199"/>
    </row>
    <row r="13" spans="2:9" ht="15">
      <c r="B13" s="238" t="s">
        <v>664</v>
      </c>
      <c r="C13" s="240">
        <v>6859177</v>
      </c>
      <c r="D13" s="240">
        <v>0</v>
      </c>
      <c r="E13" s="240">
        <v>6859177</v>
      </c>
      <c r="F13" s="240">
        <v>1786726.97</v>
      </c>
      <c r="G13" s="240">
        <v>1786726.97</v>
      </c>
      <c r="H13" s="241">
        <v>5072450.03</v>
      </c>
      <c r="I13" s="199"/>
    </row>
    <row r="14" spans="2:9" ht="15">
      <c r="B14" s="238" t="s">
        <v>665</v>
      </c>
      <c r="C14" s="240">
        <v>829768</v>
      </c>
      <c r="D14" s="240">
        <v>0</v>
      </c>
      <c r="E14" s="240">
        <v>829768</v>
      </c>
      <c r="F14" s="240">
        <v>143492.67</v>
      </c>
      <c r="G14" s="240">
        <v>143492.67</v>
      </c>
      <c r="H14" s="241">
        <v>686275.33</v>
      </c>
      <c r="I14" s="199"/>
    </row>
    <row r="15" spans="2:9" ht="15">
      <c r="B15" s="238" t="s">
        <v>641</v>
      </c>
      <c r="C15" s="240">
        <v>1444872</v>
      </c>
      <c r="D15" s="240">
        <v>0</v>
      </c>
      <c r="E15" s="240">
        <v>1444872</v>
      </c>
      <c r="F15" s="240">
        <v>207522.46</v>
      </c>
      <c r="G15" s="240">
        <v>207522.46</v>
      </c>
      <c r="H15" s="241">
        <v>1237349.54</v>
      </c>
      <c r="I15" s="199"/>
    </row>
    <row r="16" spans="2:9" ht="15">
      <c r="B16" s="238" t="s">
        <v>642</v>
      </c>
      <c r="C16" s="240">
        <v>899858.5</v>
      </c>
      <c r="D16" s="240">
        <v>0</v>
      </c>
      <c r="E16" s="240">
        <v>899858.5</v>
      </c>
      <c r="F16" s="240">
        <v>112324.8</v>
      </c>
      <c r="G16" s="240">
        <v>112324.8</v>
      </c>
      <c r="H16" s="241">
        <v>787533.7</v>
      </c>
      <c r="I16" s="199"/>
    </row>
    <row r="17" spans="2:9" ht="15">
      <c r="B17" s="238" t="s">
        <v>643</v>
      </c>
      <c r="C17" s="240">
        <v>847960</v>
      </c>
      <c r="D17" s="240">
        <v>0</v>
      </c>
      <c r="E17" s="240">
        <v>847960</v>
      </c>
      <c r="F17" s="240">
        <v>86227.9</v>
      </c>
      <c r="G17" s="240">
        <v>86227.9</v>
      </c>
      <c r="H17" s="241">
        <v>761732.1</v>
      </c>
      <c r="I17" s="199"/>
    </row>
    <row r="18" spans="2:9" ht="15">
      <c r="B18" s="239" t="s">
        <v>389</v>
      </c>
      <c r="C18" s="240">
        <v>1236114.49</v>
      </c>
      <c r="D18" s="240">
        <v>0</v>
      </c>
      <c r="E18" s="240">
        <v>1236114.49</v>
      </c>
      <c r="F18" s="240">
        <v>301938.06</v>
      </c>
      <c r="G18" s="240">
        <v>301938.06</v>
      </c>
      <c r="H18" s="241">
        <v>934176.43</v>
      </c>
      <c r="I18" s="199"/>
    </row>
    <row r="19" spans="2:9" ht="15">
      <c r="B19" s="239" t="s">
        <v>693</v>
      </c>
      <c r="C19" s="240">
        <v>346256</v>
      </c>
      <c r="D19" s="240">
        <v>0</v>
      </c>
      <c r="E19" s="240">
        <v>346256</v>
      </c>
      <c r="F19" s="240">
        <v>39990.42</v>
      </c>
      <c r="G19" s="240">
        <v>39990.42</v>
      </c>
      <c r="H19" s="241">
        <v>306265.58</v>
      </c>
      <c r="I19" s="199"/>
    </row>
    <row r="20" spans="2:9" ht="15">
      <c r="B20" s="239" t="s">
        <v>666</v>
      </c>
      <c r="C20" s="240">
        <v>201720</v>
      </c>
      <c r="D20" s="240">
        <v>0</v>
      </c>
      <c r="E20" s="240">
        <v>201720</v>
      </c>
      <c r="F20" s="240">
        <v>15560</v>
      </c>
      <c r="G20" s="240">
        <v>15560</v>
      </c>
      <c r="H20" s="241">
        <v>186160</v>
      </c>
      <c r="I20" s="199"/>
    </row>
    <row r="21" spans="2:8" ht="15">
      <c r="B21" s="14" t="s">
        <v>390</v>
      </c>
      <c r="C21" s="222">
        <f aca="true" t="shared" si="0" ref="C21:H21">SUM(C11:C20)</f>
        <v>14519382.49</v>
      </c>
      <c r="D21" s="222">
        <f t="shared" si="0"/>
        <v>0</v>
      </c>
      <c r="E21" s="222">
        <f t="shared" si="0"/>
        <v>14519382.49</v>
      </c>
      <c r="F21" s="222">
        <f t="shared" si="0"/>
        <v>3205593.8399999994</v>
      </c>
      <c r="G21" s="222">
        <f t="shared" si="0"/>
        <v>3205593.8399999994</v>
      </c>
      <c r="H21" s="222">
        <f t="shared" si="0"/>
        <v>11313788.65</v>
      </c>
    </row>
    <row r="22" spans="2:8" ht="15">
      <c r="B22" s="14" t="s">
        <v>385</v>
      </c>
      <c r="C22" s="188">
        <f aca="true" t="shared" si="1" ref="C22:H22">C10+C21</f>
        <v>14519382.49</v>
      </c>
      <c r="D22" s="188">
        <f t="shared" si="1"/>
        <v>0</v>
      </c>
      <c r="E22" s="188">
        <f t="shared" si="1"/>
        <v>14519382.49</v>
      </c>
      <c r="F22" s="188">
        <f t="shared" si="1"/>
        <v>3205593.8399999994</v>
      </c>
      <c r="G22" s="188">
        <f t="shared" si="1"/>
        <v>3205593.8399999994</v>
      </c>
      <c r="H22" s="188">
        <f t="shared" si="1"/>
        <v>11313788.65</v>
      </c>
    </row>
    <row r="23" ht="15">
      <c r="G23" s="188"/>
    </row>
    <row r="25" spans="2:8" ht="15">
      <c r="B25" s="143" t="s">
        <v>647</v>
      </c>
      <c r="C25"/>
      <c r="D25"/>
      <c r="E25"/>
      <c r="F25"/>
      <c r="G25"/>
      <c r="H25" s="15"/>
    </row>
    <row r="26" spans="2:7" ht="15">
      <c r="B26" s="144"/>
      <c r="C26" s="144"/>
      <c r="D26" s="144"/>
      <c r="E26" s="144"/>
      <c r="F26" s="144"/>
      <c r="G26" s="144"/>
    </row>
    <row r="27" spans="2:7" ht="15">
      <c r="B27" s="143"/>
      <c r="C27" s="143"/>
      <c r="D27" s="143"/>
      <c r="E27" s="143"/>
      <c r="F27" s="143"/>
      <c r="G27" s="143"/>
    </row>
    <row r="28" spans="2:7" ht="15">
      <c r="B28" s="143"/>
      <c r="C28" s="143"/>
      <c r="D28" s="143"/>
      <c r="E28" s="143"/>
      <c r="F28" s="143"/>
      <c r="G28" s="143"/>
    </row>
    <row r="29" spans="2:8" ht="15">
      <c r="B29" s="143" t="s">
        <v>649</v>
      </c>
      <c r="C29" s="143"/>
      <c r="D29" s="143" t="s">
        <v>650</v>
      </c>
      <c r="E29" s="144"/>
      <c r="F29" s="143" t="s">
        <v>649</v>
      </c>
      <c r="G29" s="144"/>
      <c r="H29" s="128"/>
    </row>
    <row r="30" spans="2:8" ht="15">
      <c r="B30" s="144" t="s">
        <v>673</v>
      </c>
      <c r="C30" s="144"/>
      <c r="D30" s="144" t="s">
        <v>675</v>
      </c>
      <c r="E30" s="144"/>
      <c r="F30" s="144" t="s">
        <v>671</v>
      </c>
      <c r="G30" s="144"/>
      <c r="H30" s="128"/>
    </row>
    <row r="31" spans="2:8" ht="15">
      <c r="B31" s="144" t="s">
        <v>694</v>
      </c>
      <c r="C31" s="144"/>
      <c r="D31" s="144" t="s">
        <v>695</v>
      </c>
      <c r="E31" s="144"/>
      <c r="F31" s="144" t="s">
        <v>672</v>
      </c>
      <c r="G31" s="144"/>
      <c r="H31" s="128"/>
    </row>
    <row r="32" spans="2:8" ht="15">
      <c r="B32" s="144"/>
      <c r="C32" s="143"/>
      <c r="D32" s="143"/>
      <c r="E32" s="143"/>
      <c r="F32" s="144"/>
      <c r="G32" s="144"/>
      <c r="H32" s="129"/>
    </row>
    <row r="33" spans="3:8" ht="15">
      <c r="C33"/>
      <c r="D33" s="30"/>
      <c r="E33" s="30"/>
      <c r="F33" s="30"/>
      <c r="G33"/>
      <c r="H33" s="128"/>
    </row>
    <row r="34" spans="2:8" ht="15">
      <c r="B34" s="127"/>
      <c r="C34" s="128"/>
      <c r="D34" s="128"/>
      <c r="E34" s="128"/>
      <c r="F34" s="128"/>
      <c r="G34" s="128"/>
      <c r="H34" s="128"/>
    </row>
    <row r="35" spans="2:8" ht="15">
      <c r="B35" s="127"/>
      <c r="C35" s="128"/>
      <c r="D35" s="128"/>
      <c r="E35" s="128"/>
      <c r="F35" s="128"/>
      <c r="G35" s="128"/>
      <c r="H35" s="128"/>
    </row>
    <row r="36" spans="2:8" ht="15">
      <c r="B36" s="127"/>
      <c r="C36" s="128"/>
      <c r="D36" s="128"/>
      <c r="E36" s="128"/>
      <c r="F36" s="128"/>
      <c r="G36" s="128"/>
      <c r="H36" s="128"/>
    </row>
    <row r="37" spans="2:8" ht="15">
      <c r="B37" s="127"/>
      <c r="C37" s="128"/>
      <c r="D37" s="128"/>
      <c r="E37" s="128"/>
      <c r="F37" s="128"/>
      <c r="G37" s="128"/>
      <c r="H37" s="128"/>
    </row>
    <row r="38" spans="2:8" ht="15">
      <c r="B38" s="127"/>
      <c r="C38" s="128"/>
      <c r="D38" s="128"/>
      <c r="E38" s="128"/>
      <c r="F38" s="128"/>
      <c r="G38" s="128"/>
      <c r="H38" s="128"/>
    </row>
    <row r="39" spans="2:8" ht="15">
      <c r="B39" s="141"/>
      <c r="C39" s="134"/>
      <c r="D39" s="134"/>
      <c r="E39" s="134"/>
      <c r="F39" s="134"/>
      <c r="G39" s="134"/>
      <c r="H39" s="134"/>
    </row>
    <row r="40" spans="2:8" ht="15">
      <c r="B40" s="127"/>
      <c r="C40" s="128"/>
      <c r="D40" s="128"/>
      <c r="E40" s="128"/>
      <c r="F40" s="128"/>
      <c r="G40" s="128"/>
      <c r="H40" s="128"/>
    </row>
  </sheetData>
  <sheetProtection/>
  <mergeCells count="8">
    <mergeCell ref="B2:H2"/>
    <mergeCell ref="B3:H3"/>
    <mergeCell ref="B4:H4"/>
    <mergeCell ref="B5:H5"/>
    <mergeCell ref="B6:H6"/>
    <mergeCell ref="B7:B8"/>
    <mergeCell ref="C7:G7"/>
    <mergeCell ref="H7:H8"/>
  </mergeCells>
  <conditionalFormatting sqref="B30:B40">
    <cfRule type="containsText" priority="44" dxfId="0" operator="containsText" text="Concepto">
      <formula>NOT(ISERROR(SEARCH("Concepto",B30)))</formula>
    </cfRule>
  </conditionalFormatting>
  <conditionalFormatting sqref="G29:G40">
    <cfRule type="containsText" priority="43" dxfId="0" operator="containsText" text="Pagado">
      <formula>NOT(ISERROR(SEARCH("Pagado",G29)))</formula>
    </cfRule>
    <cfRule type="cellIs" priority="34" dxfId="22" operator="equal">
      <formula>5</formula>
    </cfRule>
  </conditionalFormatting>
  <conditionalFormatting sqref="H29:H31 H33:H40 B30">
    <cfRule type="containsText" priority="42" dxfId="0" operator="containsText" text="Subejercicio">
      <formula>NOT(ISERROR(SEARCH("Subejercicio",B29)))</formula>
    </cfRule>
  </conditionalFormatting>
  <conditionalFormatting sqref="C29:C40">
    <cfRule type="containsText" priority="41" dxfId="0" operator="containsText" text="Aprobado">
      <formula>NOT(ISERROR(SEARCH("Aprobado",C29)))</formula>
    </cfRule>
    <cfRule type="cellIs" priority="37" dxfId="22" operator="equal">
      <formula>1</formula>
    </cfRule>
  </conditionalFormatting>
  <conditionalFormatting sqref="D29:D40">
    <cfRule type="containsText" priority="40" dxfId="0" operator="containsText" text="Ampliaciones/(Reducciones)">
      <formula>NOT(ISERROR(SEARCH("Ampliaciones/(Reducciones)",D29)))</formula>
    </cfRule>
    <cfRule type="cellIs" priority="36" dxfId="22" operator="equal">
      <formula>2</formula>
    </cfRule>
  </conditionalFormatting>
  <conditionalFormatting sqref="E29:E40">
    <cfRule type="containsText" priority="39" dxfId="23" operator="containsText" text="Modificado">
      <formula>NOT(ISERROR(SEARCH("Modificado",E29)))</formula>
    </cfRule>
  </conditionalFormatting>
  <conditionalFormatting sqref="F29:F40">
    <cfRule type="containsText" priority="38" dxfId="0" operator="containsText" text="Devengado">
      <formula>NOT(ISERROR(SEARCH("Devengado",F29)))</formula>
    </cfRule>
    <cfRule type="cellIs" priority="35" dxfId="22" operator="equal">
      <formula>4</formula>
    </cfRule>
  </conditionalFormatting>
  <conditionalFormatting sqref="B12:B20">
    <cfRule type="containsText" priority="11" dxfId="0" operator="containsText" text="Concepto">
      <formula>NOT(ISERROR(SEARCH("Concepto",B12)))</formula>
    </cfRule>
  </conditionalFormatting>
  <conditionalFormatting sqref="G11:G20">
    <cfRule type="containsText" priority="10" dxfId="0" operator="containsText" text="Pagado">
      <formula>NOT(ISERROR(SEARCH("Pagado",G11)))</formula>
    </cfRule>
    <cfRule type="cellIs" priority="1" dxfId="22" operator="equal">
      <formula>5</formula>
    </cfRule>
  </conditionalFormatting>
  <conditionalFormatting sqref="H11:H13 H15:H20 B12">
    <cfRule type="containsText" priority="9" dxfId="0" operator="containsText" text="Subejercicio">
      <formula>NOT(ISERROR(SEARCH("Subejercicio",B11)))</formula>
    </cfRule>
  </conditionalFormatting>
  <conditionalFormatting sqref="C11:C20">
    <cfRule type="containsText" priority="8" dxfId="0" operator="containsText" text="Aprobado">
      <formula>NOT(ISERROR(SEARCH("Aprobado",C11)))</formula>
    </cfRule>
    <cfRule type="cellIs" priority="4" dxfId="22" operator="equal">
      <formula>1</formula>
    </cfRule>
  </conditionalFormatting>
  <conditionalFormatting sqref="D11:D20">
    <cfRule type="containsText" priority="7" dxfId="0" operator="containsText" text="Ampliaciones/(Reducciones)">
      <formula>NOT(ISERROR(SEARCH("Ampliaciones/(Reducciones)",D11)))</formula>
    </cfRule>
    <cfRule type="cellIs" priority="3" dxfId="22" operator="equal">
      <formula>2</formula>
    </cfRule>
  </conditionalFormatting>
  <conditionalFormatting sqref="E11:E20">
    <cfRule type="containsText" priority="6" dxfId="23" operator="containsText" text="Modificado">
      <formula>NOT(ISERROR(SEARCH("Modificado",E11)))</formula>
    </cfRule>
  </conditionalFormatting>
  <conditionalFormatting sqref="F11:F20">
    <cfRule type="containsText" priority="5" dxfId="0" operator="containsText" text="Devengado">
      <formula>NOT(ISERROR(SEARCH("Devengado",F11)))</formula>
    </cfRule>
    <cfRule type="cellIs" priority="2" dxfId="22" operator="equal">
      <formula>4</formula>
    </cfRule>
  </conditionalFormatting>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2:G99"/>
  <sheetViews>
    <sheetView zoomScalePageLayoutView="0" workbookViewId="0" topLeftCell="A1">
      <selection activeCell="C24" sqref="C24"/>
    </sheetView>
  </sheetViews>
  <sheetFormatPr defaultColWidth="11.421875" defaultRowHeight="15"/>
  <cols>
    <col min="1" max="1" width="90.28125" style="0" bestFit="1" customWidth="1"/>
    <col min="2" max="2" width="18.8515625" style="30" customWidth="1"/>
    <col min="3" max="3" width="16.8515625" style="30" customWidth="1"/>
    <col min="4" max="4" width="16.57421875" style="30" customWidth="1"/>
    <col min="5" max="5" width="17.421875" style="30" customWidth="1"/>
    <col min="6" max="6" width="15.8515625" style="30" customWidth="1"/>
    <col min="7" max="7" width="16.7109375" style="30" customWidth="1"/>
  </cols>
  <sheetData>
    <row r="1" ht="15.75" thickBot="1"/>
    <row r="2" spans="1:7" ht="15">
      <c r="A2" s="263" t="s">
        <v>655</v>
      </c>
      <c r="B2" s="264"/>
      <c r="C2" s="264"/>
      <c r="D2" s="264"/>
      <c r="E2" s="264"/>
      <c r="F2" s="264"/>
      <c r="G2" s="265"/>
    </row>
    <row r="3" spans="1:7" ht="15">
      <c r="A3" s="266" t="s">
        <v>301</v>
      </c>
      <c r="B3" s="267"/>
      <c r="C3" s="267"/>
      <c r="D3" s="267"/>
      <c r="E3" s="267"/>
      <c r="F3" s="267"/>
      <c r="G3" s="268"/>
    </row>
    <row r="4" spans="1:7" ht="15">
      <c r="A4" s="266" t="s">
        <v>391</v>
      </c>
      <c r="B4" s="267"/>
      <c r="C4" s="267"/>
      <c r="D4" s="267"/>
      <c r="E4" s="267"/>
      <c r="F4" s="267"/>
      <c r="G4" s="268"/>
    </row>
    <row r="5" spans="1:7" ht="15">
      <c r="A5" s="266" t="s">
        <v>687</v>
      </c>
      <c r="B5" s="267"/>
      <c r="C5" s="267"/>
      <c r="D5" s="267"/>
      <c r="E5" s="267"/>
      <c r="F5" s="267"/>
      <c r="G5" s="268"/>
    </row>
    <row r="6" spans="1:7" ht="15.75" thickBot="1">
      <c r="A6" s="269" t="s">
        <v>0</v>
      </c>
      <c r="B6" s="270"/>
      <c r="C6" s="270"/>
      <c r="D6" s="270"/>
      <c r="E6" s="270"/>
      <c r="F6" s="270"/>
      <c r="G6" s="271"/>
    </row>
    <row r="7" spans="1:7" ht="15">
      <c r="A7" s="320" t="s">
        <v>1</v>
      </c>
      <c r="B7" s="323" t="s">
        <v>303</v>
      </c>
      <c r="C7" s="324"/>
      <c r="D7" s="324"/>
      <c r="E7" s="324"/>
      <c r="F7" s="325"/>
      <c r="G7" s="325" t="s">
        <v>304</v>
      </c>
    </row>
    <row r="8" spans="1:7" ht="15.75" thickBot="1">
      <c r="A8" s="321"/>
      <c r="B8" s="326"/>
      <c r="C8" s="327"/>
      <c r="D8" s="327"/>
      <c r="E8" s="327"/>
      <c r="F8" s="328"/>
      <c r="G8" s="329"/>
    </row>
    <row r="9" spans="1:7" ht="30.75" thickBot="1">
      <c r="A9" s="322"/>
      <c r="B9" s="54" t="s">
        <v>305</v>
      </c>
      <c r="C9" s="55" t="s">
        <v>306</v>
      </c>
      <c r="D9" s="56" t="s">
        <v>307</v>
      </c>
      <c r="E9" s="54" t="s">
        <v>193</v>
      </c>
      <c r="F9" s="57" t="s">
        <v>210</v>
      </c>
      <c r="G9" s="328"/>
    </row>
    <row r="10" spans="1:7" ht="15">
      <c r="A10" s="29"/>
      <c r="B10" s="12"/>
      <c r="C10" s="12"/>
      <c r="D10" s="12"/>
      <c r="E10" s="12"/>
      <c r="F10" s="12"/>
      <c r="G10" s="12"/>
    </row>
    <row r="11" spans="1:7" ht="15">
      <c r="A11" s="3" t="s">
        <v>392</v>
      </c>
      <c r="B11" s="243">
        <v>14519382.49</v>
      </c>
      <c r="C11" s="243">
        <v>0</v>
      </c>
      <c r="D11" s="243">
        <v>14519382.49</v>
      </c>
      <c r="E11" s="243">
        <v>3205593.84</v>
      </c>
      <c r="F11" s="243">
        <v>3205593.84</v>
      </c>
      <c r="G11" s="243">
        <v>11313788.65</v>
      </c>
    </row>
    <row r="12" spans="1:7" s="1" customFormat="1" ht="15">
      <c r="A12" s="4" t="s">
        <v>393</v>
      </c>
      <c r="B12" s="133"/>
      <c r="C12" s="133"/>
      <c r="D12" s="133"/>
      <c r="E12" s="133"/>
      <c r="F12" s="133"/>
      <c r="G12" s="133"/>
    </row>
    <row r="13" spans="1:7" ht="15">
      <c r="A13" s="5" t="s">
        <v>394</v>
      </c>
      <c r="B13" s="11">
        <v>0</v>
      </c>
      <c r="C13" s="11">
        <v>0</v>
      </c>
      <c r="D13" s="11">
        <f aca="true" t="shared" si="0" ref="D13:D20">B13+C13</f>
        <v>0</v>
      </c>
      <c r="E13" s="11">
        <v>0</v>
      </c>
      <c r="F13" s="11">
        <v>0</v>
      </c>
      <c r="G13" s="11">
        <f aca="true" t="shared" si="1" ref="G13:G20">D13-E13</f>
        <v>0</v>
      </c>
    </row>
    <row r="14" spans="1:7" ht="15">
      <c r="A14" s="5" t="s">
        <v>395</v>
      </c>
      <c r="B14" s="11">
        <v>0</v>
      </c>
      <c r="C14" s="11">
        <v>0</v>
      </c>
      <c r="D14" s="11">
        <f t="shared" si="0"/>
        <v>0</v>
      </c>
      <c r="E14" s="11">
        <v>0</v>
      </c>
      <c r="F14" s="11">
        <v>0</v>
      </c>
      <c r="G14" s="11">
        <f t="shared" si="1"/>
        <v>0</v>
      </c>
    </row>
    <row r="15" spans="1:7" ht="15">
      <c r="A15" s="5" t="s">
        <v>396</v>
      </c>
      <c r="B15" s="11">
        <v>0</v>
      </c>
      <c r="C15" s="11">
        <v>0</v>
      </c>
      <c r="D15" s="11">
        <f t="shared" si="0"/>
        <v>0</v>
      </c>
      <c r="E15" s="11">
        <v>0</v>
      </c>
      <c r="F15" s="11">
        <v>0</v>
      </c>
      <c r="G15" s="11">
        <f t="shared" si="1"/>
        <v>0</v>
      </c>
    </row>
    <row r="16" spans="1:7" ht="15">
      <c r="A16" s="5" t="s">
        <v>397</v>
      </c>
      <c r="B16" s="11">
        <v>0</v>
      </c>
      <c r="C16" s="11">
        <v>0</v>
      </c>
      <c r="D16" s="11">
        <f t="shared" si="0"/>
        <v>0</v>
      </c>
      <c r="E16" s="11">
        <v>0</v>
      </c>
      <c r="F16" s="11">
        <v>0</v>
      </c>
      <c r="G16" s="11">
        <f t="shared" si="1"/>
        <v>0</v>
      </c>
    </row>
    <row r="17" spans="1:7" ht="15">
      <c r="A17" s="5" t="s">
        <v>398</v>
      </c>
      <c r="B17" s="11">
        <v>0</v>
      </c>
      <c r="C17" s="11">
        <v>0</v>
      </c>
      <c r="D17" s="11">
        <f t="shared" si="0"/>
        <v>0</v>
      </c>
      <c r="E17" s="11">
        <v>0</v>
      </c>
      <c r="F17" s="11">
        <v>0</v>
      </c>
      <c r="G17" s="11">
        <f t="shared" si="1"/>
        <v>0</v>
      </c>
    </row>
    <row r="18" spans="1:7" ht="15">
      <c r="A18" s="5" t="s">
        <v>399</v>
      </c>
      <c r="B18" s="11">
        <v>0</v>
      </c>
      <c r="C18" s="11">
        <v>0</v>
      </c>
      <c r="D18" s="11">
        <f t="shared" si="0"/>
        <v>0</v>
      </c>
      <c r="E18" s="11">
        <v>0</v>
      </c>
      <c r="F18" s="11">
        <v>0</v>
      </c>
      <c r="G18" s="11">
        <f t="shared" si="1"/>
        <v>0</v>
      </c>
    </row>
    <row r="19" spans="1:7" ht="15">
      <c r="A19" s="5" t="s">
        <v>400</v>
      </c>
      <c r="B19" s="11">
        <v>0</v>
      </c>
      <c r="C19" s="11">
        <v>0</v>
      </c>
      <c r="D19" s="11">
        <f t="shared" si="0"/>
        <v>0</v>
      </c>
      <c r="E19" s="11">
        <v>0</v>
      </c>
      <c r="F19" s="11">
        <v>0</v>
      </c>
      <c r="G19" s="11">
        <f t="shared" si="1"/>
        <v>0</v>
      </c>
    </row>
    <row r="20" spans="1:7" ht="15">
      <c r="A20" s="5" t="s">
        <v>401</v>
      </c>
      <c r="B20" s="11">
        <v>0</v>
      </c>
      <c r="C20" s="11">
        <v>0</v>
      </c>
      <c r="D20" s="11">
        <f t="shared" si="0"/>
        <v>0</v>
      </c>
      <c r="E20" s="11">
        <v>0</v>
      </c>
      <c r="F20" s="11">
        <v>0</v>
      </c>
      <c r="G20" s="11">
        <f t="shared" si="1"/>
        <v>0</v>
      </c>
    </row>
    <row r="21" spans="1:7" ht="15">
      <c r="A21" s="6"/>
      <c r="C21" s="11"/>
      <c r="D21" s="11"/>
      <c r="E21" s="11"/>
      <c r="F21" s="11"/>
      <c r="G21" s="11"/>
    </row>
    <row r="22" spans="1:7" s="1" customFormat="1" ht="15">
      <c r="A22" s="4" t="s">
        <v>402</v>
      </c>
      <c r="B22" s="10">
        <f aca="true" t="shared" si="2" ref="B22:G22">B23</f>
        <v>14519382.49</v>
      </c>
      <c r="C22" s="10">
        <f t="shared" si="2"/>
        <v>0</v>
      </c>
      <c r="D22" s="10">
        <f t="shared" si="2"/>
        <v>14519382.49</v>
      </c>
      <c r="E22" s="10">
        <f t="shared" si="2"/>
        <v>3205593.84</v>
      </c>
      <c r="F22" s="10">
        <f t="shared" si="2"/>
        <v>3205593.84</v>
      </c>
      <c r="G22" s="10">
        <f t="shared" si="2"/>
        <v>11313788.65</v>
      </c>
    </row>
    <row r="23" spans="1:7" ht="15">
      <c r="A23" s="5" t="s">
        <v>403</v>
      </c>
      <c r="B23" s="243">
        <v>14519382.49</v>
      </c>
      <c r="C23" s="243">
        <v>0</v>
      </c>
      <c r="D23" s="243">
        <v>14519382.49</v>
      </c>
      <c r="E23" s="243">
        <v>3205593.84</v>
      </c>
      <c r="F23" s="243">
        <v>3205593.84</v>
      </c>
      <c r="G23" s="243">
        <v>11313788.65</v>
      </c>
    </row>
    <row r="24" spans="1:7" ht="15">
      <c r="A24" s="5" t="s">
        <v>404</v>
      </c>
      <c r="B24" s="11">
        <v>0</v>
      </c>
      <c r="C24" s="11">
        <v>0</v>
      </c>
      <c r="D24" s="11">
        <f aca="true" t="shared" si="3" ref="D24:D29">B24+C24</f>
        <v>0</v>
      </c>
      <c r="E24" s="11">
        <v>0</v>
      </c>
      <c r="F24" s="11">
        <v>0</v>
      </c>
      <c r="G24" s="11">
        <f aca="true" t="shared" si="4" ref="G24:G29">D24-E24</f>
        <v>0</v>
      </c>
    </row>
    <row r="25" spans="1:7" ht="15">
      <c r="A25" s="5" t="s">
        <v>405</v>
      </c>
      <c r="B25" s="11">
        <v>0</v>
      </c>
      <c r="C25" s="11">
        <v>0</v>
      </c>
      <c r="D25" s="11">
        <f t="shared" si="3"/>
        <v>0</v>
      </c>
      <c r="E25" s="11">
        <v>0</v>
      </c>
      <c r="F25" s="11">
        <v>0</v>
      </c>
      <c r="G25" s="11">
        <f t="shared" si="4"/>
        <v>0</v>
      </c>
    </row>
    <row r="26" spans="1:7" ht="15">
      <c r="A26" s="5" t="s">
        <v>406</v>
      </c>
      <c r="B26" s="11">
        <v>0</v>
      </c>
      <c r="C26" s="11">
        <v>0</v>
      </c>
      <c r="D26" s="11">
        <f t="shared" si="3"/>
        <v>0</v>
      </c>
      <c r="E26" s="11">
        <v>0</v>
      </c>
      <c r="F26" s="11">
        <v>0</v>
      </c>
      <c r="G26" s="11">
        <f t="shared" si="4"/>
        <v>0</v>
      </c>
    </row>
    <row r="27" spans="1:7" ht="15">
      <c r="A27" s="5" t="s">
        <v>407</v>
      </c>
      <c r="B27" s="11">
        <v>0</v>
      </c>
      <c r="C27" s="11">
        <v>0</v>
      </c>
      <c r="D27" s="11">
        <f t="shared" si="3"/>
        <v>0</v>
      </c>
      <c r="E27" s="11">
        <v>0</v>
      </c>
      <c r="F27" s="11">
        <v>0</v>
      </c>
      <c r="G27" s="11">
        <f t="shared" si="4"/>
        <v>0</v>
      </c>
    </row>
    <row r="28" spans="1:7" ht="15">
      <c r="A28" s="5" t="s">
        <v>408</v>
      </c>
      <c r="B28" s="11">
        <v>0</v>
      </c>
      <c r="C28" s="11">
        <v>0</v>
      </c>
      <c r="D28" s="11">
        <f t="shared" si="3"/>
        <v>0</v>
      </c>
      <c r="E28" s="11">
        <v>0</v>
      </c>
      <c r="F28" s="11">
        <v>0</v>
      </c>
      <c r="G28" s="11">
        <f t="shared" si="4"/>
        <v>0</v>
      </c>
    </row>
    <row r="29" spans="1:7" ht="15">
      <c r="A29" s="5" t="s">
        <v>409</v>
      </c>
      <c r="B29" s="11">
        <v>0</v>
      </c>
      <c r="C29" s="11">
        <v>0</v>
      </c>
      <c r="D29" s="11">
        <f t="shared" si="3"/>
        <v>0</v>
      </c>
      <c r="E29" s="11">
        <v>0</v>
      </c>
      <c r="F29" s="11">
        <v>0</v>
      </c>
      <c r="G29" s="11">
        <f t="shared" si="4"/>
        <v>0</v>
      </c>
    </row>
    <row r="30" spans="1:7" ht="15">
      <c r="A30" s="6"/>
      <c r="B30" s="11"/>
      <c r="C30" s="11"/>
      <c r="D30" s="11"/>
      <c r="E30" s="11"/>
      <c r="F30" s="11"/>
      <c r="G30" s="11"/>
    </row>
    <row r="31" spans="1:7" s="1" customFormat="1" ht="15">
      <c r="A31" s="4" t="s">
        <v>410</v>
      </c>
      <c r="B31" s="10">
        <f>SUM(B32:B40)</f>
        <v>0</v>
      </c>
      <c r="C31" s="10">
        <f>SUM(C32:C40)</f>
        <v>0</v>
      </c>
      <c r="D31" s="10">
        <f>B31+C31</f>
        <v>0</v>
      </c>
      <c r="E31" s="10">
        <f>SUM(E32:E40)</f>
        <v>0</v>
      </c>
      <c r="F31" s="10">
        <f>SUM(F32:F40)</f>
        <v>0</v>
      </c>
      <c r="G31" s="10">
        <f>D31-E31</f>
        <v>0</v>
      </c>
    </row>
    <row r="32" spans="1:7" ht="15">
      <c r="A32" s="5" t="s">
        <v>411</v>
      </c>
      <c r="B32" s="11">
        <v>0</v>
      </c>
      <c r="C32" s="11">
        <v>0</v>
      </c>
      <c r="D32" s="11">
        <f aca="true" t="shared" si="5" ref="D32:D40">B32+C32</f>
        <v>0</v>
      </c>
      <c r="E32" s="11">
        <v>0</v>
      </c>
      <c r="F32" s="11">
        <v>0</v>
      </c>
      <c r="G32" s="11">
        <f aca="true" t="shared" si="6" ref="G32:G40">D32-E32</f>
        <v>0</v>
      </c>
    </row>
    <row r="33" spans="1:7" ht="15">
      <c r="A33" s="5" t="s">
        <v>412</v>
      </c>
      <c r="B33" s="11">
        <v>0</v>
      </c>
      <c r="C33" s="11">
        <v>0</v>
      </c>
      <c r="D33" s="11">
        <f t="shared" si="5"/>
        <v>0</v>
      </c>
      <c r="E33" s="11">
        <v>0</v>
      </c>
      <c r="F33" s="11">
        <v>0</v>
      </c>
      <c r="G33" s="11">
        <f t="shared" si="6"/>
        <v>0</v>
      </c>
    </row>
    <row r="34" spans="1:7" ht="15">
      <c r="A34" s="5" t="s">
        <v>413</v>
      </c>
      <c r="B34" s="11">
        <v>0</v>
      </c>
      <c r="C34" s="11">
        <v>0</v>
      </c>
      <c r="D34" s="11">
        <f t="shared" si="5"/>
        <v>0</v>
      </c>
      <c r="E34" s="11">
        <v>0</v>
      </c>
      <c r="F34" s="11">
        <v>0</v>
      </c>
      <c r="G34" s="11">
        <f t="shared" si="6"/>
        <v>0</v>
      </c>
    </row>
    <row r="35" spans="1:7" ht="15">
      <c r="A35" s="5" t="s">
        <v>414</v>
      </c>
      <c r="B35" s="11">
        <v>0</v>
      </c>
      <c r="C35" s="11">
        <v>0</v>
      </c>
      <c r="D35" s="11">
        <f t="shared" si="5"/>
        <v>0</v>
      </c>
      <c r="E35" s="11">
        <v>0</v>
      </c>
      <c r="F35" s="11">
        <v>0</v>
      </c>
      <c r="G35" s="11">
        <f t="shared" si="6"/>
        <v>0</v>
      </c>
    </row>
    <row r="36" spans="1:7" ht="15">
      <c r="A36" s="5" t="s">
        <v>415</v>
      </c>
      <c r="B36" s="11">
        <v>0</v>
      </c>
      <c r="C36" s="11">
        <v>0</v>
      </c>
      <c r="D36" s="11">
        <f t="shared" si="5"/>
        <v>0</v>
      </c>
      <c r="E36" s="11">
        <v>0</v>
      </c>
      <c r="F36" s="11">
        <v>0</v>
      </c>
      <c r="G36" s="11">
        <f t="shared" si="6"/>
        <v>0</v>
      </c>
    </row>
    <row r="37" spans="1:7" ht="15">
      <c r="A37" s="5" t="s">
        <v>416</v>
      </c>
      <c r="B37" s="11">
        <v>0</v>
      </c>
      <c r="C37" s="11">
        <v>0</v>
      </c>
      <c r="D37" s="11">
        <f t="shared" si="5"/>
        <v>0</v>
      </c>
      <c r="E37" s="11">
        <v>0</v>
      </c>
      <c r="F37" s="11">
        <v>0</v>
      </c>
      <c r="G37" s="11">
        <f t="shared" si="6"/>
        <v>0</v>
      </c>
    </row>
    <row r="38" spans="1:7" ht="15">
      <c r="A38" s="5" t="s">
        <v>417</v>
      </c>
      <c r="B38" s="11">
        <v>0</v>
      </c>
      <c r="C38" s="11">
        <v>0</v>
      </c>
      <c r="D38" s="11">
        <f t="shared" si="5"/>
        <v>0</v>
      </c>
      <c r="E38" s="11">
        <v>0</v>
      </c>
      <c r="F38" s="11">
        <v>0</v>
      </c>
      <c r="G38" s="11">
        <f t="shared" si="6"/>
        <v>0</v>
      </c>
    </row>
    <row r="39" spans="1:7" ht="15">
      <c r="A39" s="5" t="s">
        <v>418</v>
      </c>
      <c r="B39" s="11">
        <v>0</v>
      </c>
      <c r="C39" s="11">
        <v>0</v>
      </c>
      <c r="D39" s="11">
        <f t="shared" si="5"/>
        <v>0</v>
      </c>
      <c r="E39" s="11">
        <v>0</v>
      </c>
      <c r="F39" s="11">
        <v>0</v>
      </c>
      <c r="G39" s="11">
        <f t="shared" si="6"/>
        <v>0</v>
      </c>
    </row>
    <row r="40" spans="1:7" ht="15">
      <c r="A40" s="5" t="s">
        <v>419</v>
      </c>
      <c r="B40" s="11">
        <v>0</v>
      </c>
      <c r="C40" s="11">
        <v>0</v>
      </c>
      <c r="D40" s="11">
        <f t="shared" si="5"/>
        <v>0</v>
      </c>
      <c r="E40" s="11">
        <v>0</v>
      </c>
      <c r="F40" s="11">
        <v>0</v>
      </c>
      <c r="G40" s="11">
        <f t="shared" si="6"/>
        <v>0</v>
      </c>
    </row>
    <row r="41" spans="1:7" ht="15">
      <c r="A41" s="6"/>
      <c r="B41" s="11"/>
      <c r="C41" s="11"/>
      <c r="D41" s="11"/>
      <c r="E41" s="11"/>
      <c r="F41" s="11"/>
      <c r="G41" s="11"/>
    </row>
    <row r="42" spans="1:7" ht="15">
      <c r="A42" s="4" t="s">
        <v>420</v>
      </c>
      <c r="B42" s="10">
        <f>SUM(B43:B46)</f>
        <v>0</v>
      </c>
      <c r="C42" s="10">
        <f>SUM(C43:C46)</f>
        <v>0</v>
      </c>
      <c r="D42" s="10">
        <f>B42+C42</f>
        <v>0</v>
      </c>
      <c r="E42" s="10">
        <f>SUM(E43:E46)</f>
        <v>0</v>
      </c>
      <c r="F42" s="10">
        <f>SUM(F43:F46)</f>
        <v>0</v>
      </c>
      <c r="G42" s="10">
        <f>D42-E42</f>
        <v>0</v>
      </c>
    </row>
    <row r="43" spans="1:7" ht="15">
      <c r="A43" s="5" t="s">
        <v>421</v>
      </c>
      <c r="B43" s="11">
        <v>0</v>
      </c>
      <c r="C43" s="11">
        <v>0</v>
      </c>
      <c r="D43" s="58">
        <f>B43+C43</f>
        <v>0</v>
      </c>
      <c r="E43" s="11">
        <v>0</v>
      </c>
      <c r="F43" s="11">
        <v>0</v>
      </c>
      <c r="G43" s="58">
        <f>D43-E43</f>
        <v>0</v>
      </c>
    </row>
    <row r="44" spans="1:7" ht="30">
      <c r="A44" s="59" t="s">
        <v>422</v>
      </c>
      <c r="B44" s="11">
        <v>0</v>
      </c>
      <c r="C44" s="11">
        <v>0</v>
      </c>
      <c r="D44" s="58">
        <f>B44+C44</f>
        <v>0</v>
      </c>
      <c r="E44" s="11">
        <v>0</v>
      </c>
      <c r="F44" s="11">
        <v>0</v>
      </c>
      <c r="G44" s="58">
        <f>D44-E44</f>
        <v>0</v>
      </c>
    </row>
    <row r="45" spans="1:7" ht="15">
      <c r="A45" s="5" t="s">
        <v>423</v>
      </c>
      <c r="B45" s="11">
        <v>0</v>
      </c>
      <c r="C45" s="11">
        <v>0</v>
      </c>
      <c r="D45" s="58">
        <f>B45+C45</f>
        <v>0</v>
      </c>
      <c r="E45" s="11">
        <v>0</v>
      </c>
      <c r="F45" s="11">
        <v>0</v>
      </c>
      <c r="G45" s="58">
        <f>D45-E45</f>
        <v>0</v>
      </c>
    </row>
    <row r="46" spans="1:7" ht="15">
      <c r="A46" s="5" t="s">
        <v>424</v>
      </c>
      <c r="B46" s="11">
        <v>0</v>
      </c>
      <c r="C46" s="11">
        <v>0</v>
      </c>
      <c r="D46" s="58">
        <f>B46+C46</f>
        <v>0</v>
      </c>
      <c r="E46" s="11">
        <v>0</v>
      </c>
      <c r="F46" s="11">
        <v>0</v>
      </c>
      <c r="G46" s="58">
        <f>D46-E46</f>
        <v>0</v>
      </c>
    </row>
    <row r="47" spans="1:7" ht="15">
      <c r="A47" s="6"/>
      <c r="B47" s="11"/>
      <c r="C47" s="11"/>
      <c r="D47" s="11"/>
      <c r="E47" s="11"/>
      <c r="F47" s="11"/>
      <c r="G47" s="11"/>
    </row>
    <row r="48" spans="1:7" ht="15">
      <c r="A48" s="3" t="s">
        <v>425</v>
      </c>
      <c r="B48" s="10">
        <f aca="true" t="shared" si="7" ref="B48:G48">B49+B59+B68+B79</f>
        <v>0</v>
      </c>
      <c r="C48" s="10">
        <f t="shared" si="7"/>
        <v>0</v>
      </c>
      <c r="D48" s="10">
        <f t="shared" si="7"/>
        <v>0</v>
      </c>
      <c r="E48" s="10">
        <f t="shared" si="7"/>
        <v>0</v>
      </c>
      <c r="F48" s="10">
        <f t="shared" si="7"/>
        <v>0</v>
      </c>
      <c r="G48" s="10">
        <f t="shared" si="7"/>
        <v>0</v>
      </c>
    </row>
    <row r="49" spans="1:7" ht="15">
      <c r="A49" s="4" t="s">
        <v>393</v>
      </c>
      <c r="B49" s="10">
        <f>SUM(B50:B57)</f>
        <v>0</v>
      </c>
      <c r="C49" s="10">
        <f>SUM(C50:C53)</f>
        <v>0</v>
      </c>
      <c r="D49" s="10">
        <f>B49+C49</f>
        <v>0</v>
      </c>
      <c r="E49" s="10">
        <f>SUM(E50:E57)</f>
        <v>0</v>
      </c>
      <c r="F49" s="10">
        <f>SUM(F50:F57)</f>
        <v>0</v>
      </c>
      <c r="G49" s="10">
        <f>D49-E49</f>
        <v>0</v>
      </c>
    </row>
    <row r="50" spans="1:7" ht="15">
      <c r="A50" s="5" t="s">
        <v>394</v>
      </c>
      <c r="B50" s="11">
        <v>0</v>
      </c>
      <c r="C50" s="11">
        <v>0</v>
      </c>
      <c r="D50" s="58">
        <f aca="true" t="shared" si="8" ref="D50:D57">B50+C50</f>
        <v>0</v>
      </c>
      <c r="E50" s="11">
        <v>0</v>
      </c>
      <c r="F50" s="11">
        <v>0</v>
      </c>
      <c r="G50" s="58">
        <f aca="true" t="shared" si="9" ref="G50:G57">D50-E50</f>
        <v>0</v>
      </c>
    </row>
    <row r="51" spans="1:7" ht="15">
      <c r="A51" s="5" t="s">
        <v>395</v>
      </c>
      <c r="B51" s="11">
        <v>0</v>
      </c>
      <c r="C51" s="11">
        <v>0</v>
      </c>
      <c r="D51" s="58">
        <f t="shared" si="8"/>
        <v>0</v>
      </c>
      <c r="E51" s="11">
        <v>0</v>
      </c>
      <c r="F51" s="11">
        <v>0</v>
      </c>
      <c r="G51" s="58">
        <f t="shared" si="9"/>
        <v>0</v>
      </c>
    </row>
    <row r="52" spans="1:7" ht="15">
      <c r="A52" s="5" t="s">
        <v>396</v>
      </c>
      <c r="B52" s="11">
        <v>0</v>
      </c>
      <c r="C52" s="11">
        <v>0</v>
      </c>
      <c r="D52" s="58">
        <f t="shared" si="8"/>
        <v>0</v>
      </c>
      <c r="E52" s="11">
        <v>0</v>
      </c>
      <c r="F52" s="11">
        <v>0</v>
      </c>
      <c r="G52" s="58">
        <f t="shared" si="9"/>
        <v>0</v>
      </c>
    </row>
    <row r="53" spans="1:7" ht="15">
      <c r="A53" s="5" t="s">
        <v>397</v>
      </c>
      <c r="B53" s="11">
        <v>0</v>
      </c>
      <c r="C53" s="11">
        <v>0</v>
      </c>
      <c r="D53" s="58">
        <f t="shared" si="8"/>
        <v>0</v>
      </c>
      <c r="E53" s="11">
        <v>0</v>
      </c>
      <c r="F53" s="11">
        <v>0</v>
      </c>
      <c r="G53" s="58">
        <f t="shared" si="9"/>
        <v>0</v>
      </c>
    </row>
    <row r="54" spans="1:7" ht="15">
      <c r="A54" s="5" t="s">
        <v>398</v>
      </c>
      <c r="B54" s="11">
        <v>0</v>
      </c>
      <c r="C54" s="11">
        <v>0</v>
      </c>
      <c r="D54" s="58">
        <f t="shared" si="8"/>
        <v>0</v>
      </c>
      <c r="E54" s="11">
        <v>0</v>
      </c>
      <c r="F54" s="11">
        <v>0</v>
      </c>
      <c r="G54" s="58">
        <f t="shared" si="9"/>
        <v>0</v>
      </c>
    </row>
    <row r="55" spans="1:7" ht="15">
      <c r="A55" s="5" t="s">
        <v>399</v>
      </c>
      <c r="B55" s="11">
        <v>0</v>
      </c>
      <c r="C55" s="11">
        <v>0</v>
      </c>
      <c r="D55" s="58">
        <f t="shared" si="8"/>
        <v>0</v>
      </c>
      <c r="E55" s="11">
        <v>0</v>
      </c>
      <c r="F55" s="11">
        <v>0</v>
      </c>
      <c r="G55" s="58">
        <f t="shared" si="9"/>
        <v>0</v>
      </c>
    </row>
    <row r="56" spans="1:7" ht="15">
      <c r="A56" s="5" t="s">
        <v>400</v>
      </c>
      <c r="B56" s="11">
        <v>0</v>
      </c>
      <c r="C56" s="11">
        <v>0</v>
      </c>
      <c r="D56" s="58">
        <f t="shared" si="8"/>
        <v>0</v>
      </c>
      <c r="E56" s="11">
        <v>0</v>
      </c>
      <c r="F56" s="11">
        <v>0</v>
      </c>
      <c r="G56" s="58">
        <f t="shared" si="9"/>
        <v>0</v>
      </c>
    </row>
    <row r="57" spans="1:7" ht="15">
      <c r="A57" s="5" t="s">
        <v>401</v>
      </c>
      <c r="B57" s="11">
        <v>0</v>
      </c>
      <c r="C57" s="11">
        <v>0</v>
      </c>
      <c r="D57" s="58">
        <f t="shared" si="8"/>
        <v>0</v>
      </c>
      <c r="E57" s="11">
        <v>0</v>
      </c>
      <c r="F57" s="11">
        <v>0</v>
      </c>
      <c r="G57" s="58">
        <f t="shared" si="9"/>
        <v>0</v>
      </c>
    </row>
    <row r="58" spans="1:7" ht="15">
      <c r="A58" s="7"/>
      <c r="B58" s="11"/>
      <c r="C58" s="11"/>
      <c r="D58" s="11"/>
      <c r="E58" s="11"/>
      <c r="F58" s="11"/>
      <c r="G58" s="11"/>
    </row>
    <row r="59" spans="1:7" ht="15">
      <c r="A59" s="4" t="s">
        <v>402</v>
      </c>
      <c r="B59" s="10">
        <f>SUM(B60:B66)</f>
        <v>0</v>
      </c>
      <c r="C59" s="10">
        <f>SUM(C60:C66)</f>
        <v>0</v>
      </c>
      <c r="D59" s="10">
        <f>B59+C59</f>
        <v>0</v>
      </c>
      <c r="E59" s="10">
        <f>SUM(E60:E66)</f>
        <v>0</v>
      </c>
      <c r="F59" s="10">
        <f>SUM(F60:F66)</f>
        <v>0</v>
      </c>
      <c r="G59" s="10">
        <f>D59-E59</f>
        <v>0</v>
      </c>
    </row>
    <row r="60" spans="1:7" ht="15">
      <c r="A60" s="5" t="s">
        <v>403</v>
      </c>
      <c r="B60" s="11">
        <v>0</v>
      </c>
      <c r="C60" s="11">
        <v>0</v>
      </c>
      <c r="D60" s="58">
        <f aca="true" t="shared" si="10" ref="D60:D66">B60+C60</f>
        <v>0</v>
      </c>
      <c r="E60" s="11">
        <v>0</v>
      </c>
      <c r="F60" s="11">
        <v>0</v>
      </c>
      <c r="G60" s="58">
        <f aca="true" t="shared" si="11" ref="G60:G66">D60-E60</f>
        <v>0</v>
      </c>
    </row>
    <row r="61" spans="1:7" ht="15">
      <c r="A61" s="5" t="s">
        <v>404</v>
      </c>
      <c r="B61" s="11">
        <v>0</v>
      </c>
      <c r="C61" s="11">
        <v>0</v>
      </c>
      <c r="D61" s="58">
        <f t="shared" si="10"/>
        <v>0</v>
      </c>
      <c r="E61" s="11">
        <v>0</v>
      </c>
      <c r="F61" s="11">
        <v>0</v>
      </c>
      <c r="G61" s="58">
        <f t="shared" si="11"/>
        <v>0</v>
      </c>
    </row>
    <row r="62" spans="1:7" ht="15">
      <c r="A62" s="5" t="s">
        <v>405</v>
      </c>
      <c r="B62" s="11">
        <v>0</v>
      </c>
      <c r="C62" s="11">
        <v>0</v>
      </c>
      <c r="D62" s="58">
        <f t="shared" si="10"/>
        <v>0</v>
      </c>
      <c r="E62" s="11">
        <v>0</v>
      </c>
      <c r="F62" s="11">
        <v>0</v>
      </c>
      <c r="G62" s="58">
        <f t="shared" si="11"/>
        <v>0</v>
      </c>
    </row>
    <row r="63" spans="1:7" ht="15">
      <c r="A63" s="5" t="s">
        <v>406</v>
      </c>
      <c r="B63" s="11">
        <v>0</v>
      </c>
      <c r="C63" s="11">
        <v>0</v>
      </c>
      <c r="D63" s="58">
        <f t="shared" si="10"/>
        <v>0</v>
      </c>
      <c r="E63" s="11">
        <v>0</v>
      </c>
      <c r="F63" s="11">
        <v>0</v>
      </c>
      <c r="G63" s="58">
        <f t="shared" si="11"/>
        <v>0</v>
      </c>
    </row>
    <row r="64" spans="1:7" ht="15">
      <c r="A64" s="5" t="s">
        <v>407</v>
      </c>
      <c r="B64" s="11">
        <v>0</v>
      </c>
      <c r="C64" s="11">
        <v>0</v>
      </c>
      <c r="D64" s="58">
        <f t="shared" si="10"/>
        <v>0</v>
      </c>
      <c r="E64" s="11">
        <v>0</v>
      </c>
      <c r="F64" s="11">
        <v>0</v>
      </c>
      <c r="G64" s="58">
        <f t="shared" si="11"/>
        <v>0</v>
      </c>
    </row>
    <row r="65" spans="1:7" ht="15">
      <c r="A65" s="5" t="s">
        <v>408</v>
      </c>
      <c r="B65" s="11">
        <v>0</v>
      </c>
      <c r="C65" s="11">
        <v>0</v>
      </c>
      <c r="D65" s="58">
        <f t="shared" si="10"/>
        <v>0</v>
      </c>
      <c r="E65" s="11">
        <v>0</v>
      </c>
      <c r="F65" s="11">
        <v>0</v>
      </c>
      <c r="G65" s="58">
        <f t="shared" si="11"/>
        <v>0</v>
      </c>
    </row>
    <row r="66" spans="1:7" ht="15">
      <c r="A66" s="5" t="s">
        <v>409</v>
      </c>
      <c r="B66" s="11">
        <v>0</v>
      </c>
      <c r="C66" s="11">
        <v>0</v>
      </c>
      <c r="D66" s="10">
        <f t="shared" si="10"/>
        <v>0</v>
      </c>
      <c r="E66" s="11">
        <v>0</v>
      </c>
      <c r="F66" s="11">
        <v>0</v>
      </c>
      <c r="G66" s="58">
        <f t="shared" si="11"/>
        <v>0</v>
      </c>
    </row>
    <row r="67" spans="1:7" ht="15">
      <c r="A67" s="6"/>
      <c r="B67" s="11"/>
      <c r="C67" s="11"/>
      <c r="D67" s="11"/>
      <c r="E67" s="11"/>
      <c r="F67" s="11"/>
      <c r="G67" s="11"/>
    </row>
    <row r="68" spans="1:7" ht="15">
      <c r="A68" s="4" t="s">
        <v>410</v>
      </c>
      <c r="B68" s="10">
        <f>SUM(B69:B77)</f>
        <v>0</v>
      </c>
      <c r="C68" s="10">
        <f>SUM(C69:C77)</f>
        <v>0</v>
      </c>
      <c r="D68" s="10">
        <f>B68+C68</f>
        <v>0</v>
      </c>
      <c r="E68" s="10">
        <f>SUM(E69:E77)</f>
        <v>0</v>
      </c>
      <c r="F68" s="10">
        <f>SUM(F69:F77)</f>
        <v>0</v>
      </c>
      <c r="G68" s="10">
        <f>D68-E68</f>
        <v>0</v>
      </c>
    </row>
    <row r="69" spans="1:7" ht="15">
      <c r="A69" s="5" t="s">
        <v>411</v>
      </c>
      <c r="B69" s="11">
        <v>0</v>
      </c>
      <c r="C69" s="11">
        <v>0</v>
      </c>
      <c r="D69" s="58">
        <f aca="true" t="shared" si="12" ref="D69:D77">B69+C69</f>
        <v>0</v>
      </c>
      <c r="E69" s="11">
        <v>0</v>
      </c>
      <c r="F69" s="11">
        <v>0</v>
      </c>
      <c r="G69" s="58">
        <f aca="true" t="shared" si="13" ref="G69:G77">D69-E69</f>
        <v>0</v>
      </c>
    </row>
    <row r="70" spans="1:7" ht="15">
      <c r="A70" s="5" t="s">
        <v>412</v>
      </c>
      <c r="B70" s="11">
        <v>0</v>
      </c>
      <c r="C70" s="11">
        <v>0</v>
      </c>
      <c r="D70" s="58">
        <f t="shared" si="12"/>
        <v>0</v>
      </c>
      <c r="E70" s="11">
        <v>0</v>
      </c>
      <c r="F70" s="11">
        <v>0</v>
      </c>
      <c r="G70" s="58">
        <f t="shared" si="13"/>
        <v>0</v>
      </c>
    </row>
    <row r="71" spans="1:7" ht="15">
      <c r="A71" s="5" t="s">
        <v>413</v>
      </c>
      <c r="B71" s="11">
        <v>0</v>
      </c>
      <c r="C71" s="11">
        <v>0</v>
      </c>
      <c r="D71" s="58">
        <f t="shared" si="12"/>
        <v>0</v>
      </c>
      <c r="E71" s="11">
        <v>0</v>
      </c>
      <c r="F71" s="11">
        <v>0</v>
      </c>
      <c r="G71" s="58">
        <f t="shared" si="13"/>
        <v>0</v>
      </c>
    </row>
    <row r="72" spans="1:7" ht="15">
      <c r="A72" s="5" t="s">
        <v>414</v>
      </c>
      <c r="B72" s="11">
        <v>0</v>
      </c>
      <c r="C72" s="11">
        <v>0</v>
      </c>
      <c r="D72" s="58">
        <f t="shared" si="12"/>
        <v>0</v>
      </c>
      <c r="E72" s="11">
        <v>0</v>
      </c>
      <c r="F72" s="11">
        <v>0</v>
      </c>
      <c r="G72" s="58">
        <f t="shared" si="13"/>
        <v>0</v>
      </c>
    </row>
    <row r="73" spans="1:7" ht="15">
      <c r="A73" s="5" t="s">
        <v>415</v>
      </c>
      <c r="B73" s="11">
        <v>0</v>
      </c>
      <c r="C73" s="11">
        <v>0</v>
      </c>
      <c r="D73" s="58">
        <f t="shared" si="12"/>
        <v>0</v>
      </c>
      <c r="E73" s="11">
        <v>0</v>
      </c>
      <c r="F73" s="11">
        <v>0</v>
      </c>
      <c r="G73" s="58">
        <f t="shared" si="13"/>
        <v>0</v>
      </c>
    </row>
    <row r="74" spans="1:7" ht="15">
      <c r="A74" s="5" t="s">
        <v>416</v>
      </c>
      <c r="B74" s="11">
        <v>0</v>
      </c>
      <c r="C74" s="11">
        <v>0</v>
      </c>
      <c r="D74" s="58">
        <f t="shared" si="12"/>
        <v>0</v>
      </c>
      <c r="E74" s="11">
        <v>0</v>
      </c>
      <c r="F74" s="11">
        <v>0</v>
      </c>
      <c r="G74" s="58">
        <f t="shared" si="13"/>
        <v>0</v>
      </c>
    </row>
    <row r="75" spans="1:7" ht="15">
      <c r="A75" s="5" t="s">
        <v>417</v>
      </c>
      <c r="B75" s="11">
        <v>0</v>
      </c>
      <c r="C75" s="11">
        <v>0</v>
      </c>
      <c r="D75" s="58">
        <f t="shared" si="12"/>
        <v>0</v>
      </c>
      <c r="E75" s="11">
        <v>0</v>
      </c>
      <c r="F75" s="11">
        <v>0</v>
      </c>
      <c r="G75" s="58">
        <f t="shared" si="13"/>
        <v>0</v>
      </c>
    </row>
    <row r="76" spans="1:7" ht="15">
      <c r="A76" s="5" t="s">
        <v>418</v>
      </c>
      <c r="B76" s="11">
        <v>0</v>
      </c>
      <c r="C76" s="11">
        <v>0</v>
      </c>
      <c r="D76" s="58">
        <f t="shared" si="12"/>
        <v>0</v>
      </c>
      <c r="E76" s="11">
        <v>0</v>
      </c>
      <c r="F76" s="11">
        <v>0</v>
      </c>
      <c r="G76" s="58">
        <f t="shared" si="13"/>
        <v>0</v>
      </c>
    </row>
    <row r="77" spans="1:7" ht="15">
      <c r="A77" s="5" t="s">
        <v>419</v>
      </c>
      <c r="B77" s="11">
        <v>0</v>
      </c>
      <c r="C77" s="11">
        <v>0</v>
      </c>
      <c r="D77" s="58">
        <f t="shared" si="12"/>
        <v>0</v>
      </c>
      <c r="E77" s="11">
        <v>0</v>
      </c>
      <c r="F77" s="11">
        <v>0</v>
      </c>
      <c r="G77" s="58">
        <f t="shared" si="13"/>
        <v>0</v>
      </c>
    </row>
    <row r="78" spans="1:7" ht="15">
      <c r="A78" s="6"/>
      <c r="B78" s="11"/>
      <c r="C78" s="11"/>
      <c r="D78" s="11"/>
      <c r="E78" s="11"/>
      <c r="F78" s="11"/>
      <c r="G78" s="10"/>
    </row>
    <row r="79" spans="1:7" ht="15">
      <c r="A79" s="4" t="s">
        <v>420</v>
      </c>
      <c r="B79" s="10">
        <f>SUM(B80:B83)</f>
        <v>0</v>
      </c>
      <c r="C79" s="10">
        <f>SUM(C80:C83)</f>
        <v>0</v>
      </c>
      <c r="D79" s="10">
        <f>B79+C79</f>
        <v>0</v>
      </c>
      <c r="E79" s="10">
        <f>SUM(E80:E83)</f>
        <v>0</v>
      </c>
      <c r="F79" s="10">
        <f>SUM(F80:F83)</f>
        <v>0</v>
      </c>
      <c r="G79" s="10">
        <f>D79-E79</f>
        <v>0</v>
      </c>
    </row>
    <row r="80" spans="1:7" ht="15">
      <c r="A80" s="5" t="s">
        <v>421</v>
      </c>
      <c r="B80" s="11">
        <v>0</v>
      </c>
      <c r="C80" s="11">
        <v>0</v>
      </c>
      <c r="D80" s="58">
        <f>B80+C80</f>
        <v>0</v>
      </c>
      <c r="E80" s="11">
        <v>0</v>
      </c>
      <c r="F80" s="11">
        <v>0</v>
      </c>
      <c r="G80" s="58">
        <f>D80-E80</f>
        <v>0</v>
      </c>
    </row>
    <row r="81" spans="1:7" ht="30">
      <c r="A81" s="59" t="s">
        <v>422</v>
      </c>
      <c r="B81" s="11">
        <v>0</v>
      </c>
      <c r="C81" s="11">
        <v>0</v>
      </c>
      <c r="D81" s="58">
        <f>B81+C81</f>
        <v>0</v>
      </c>
      <c r="E81" s="11">
        <v>0</v>
      </c>
      <c r="F81" s="11">
        <v>0</v>
      </c>
      <c r="G81" s="58">
        <f>D81-E81</f>
        <v>0</v>
      </c>
    </row>
    <row r="82" spans="1:7" ht="15">
      <c r="A82" s="5" t="s">
        <v>423</v>
      </c>
      <c r="B82" s="11">
        <v>0</v>
      </c>
      <c r="C82" s="11">
        <v>0</v>
      </c>
      <c r="D82" s="58">
        <f>B82+C82</f>
        <v>0</v>
      </c>
      <c r="E82" s="11">
        <v>0</v>
      </c>
      <c r="F82" s="11">
        <v>0</v>
      </c>
      <c r="G82" s="58">
        <f>D82-E82</f>
        <v>0</v>
      </c>
    </row>
    <row r="83" spans="1:7" ht="15">
      <c r="A83" s="5" t="s">
        <v>424</v>
      </c>
      <c r="B83" s="11">
        <v>0</v>
      </c>
      <c r="C83" s="11">
        <v>0</v>
      </c>
      <c r="D83" s="58">
        <f>B83+C83</f>
        <v>0</v>
      </c>
      <c r="E83" s="11">
        <v>0</v>
      </c>
      <c r="F83" s="11">
        <v>0</v>
      </c>
      <c r="G83" s="58">
        <f>D83-E83</f>
        <v>0</v>
      </c>
    </row>
    <row r="84" spans="1:7" ht="15">
      <c r="A84" s="6"/>
      <c r="B84" s="11"/>
      <c r="C84" s="11"/>
      <c r="D84" s="11"/>
      <c r="E84" s="11"/>
      <c r="F84" s="11"/>
      <c r="G84" s="11"/>
    </row>
    <row r="85" spans="1:7" ht="15">
      <c r="A85" s="3" t="s">
        <v>385</v>
      </c>
      <c r="B85" s="10">
        <f aca="true" t="shared" si="14" ref="B85:G85">B11+B48</f>
        <v>14519382.49</v>
      </c>
      <c r="C85" s="10">
        <f t="shared" si="14"/>
        <v>0</v>
      </c>
      <c r="D85" s="10">
        <f t="shared" si="14"/>
        <v>14519382.49</v>
      </c>
      <c r="E85" s="10">
        <f t="shared" si="14"/>
        <v>3205593.84</v>
      </c>
      <c r="F85" s="10">
        <f t="shared" si="14"/>
        <v>3205593.84</v>
      </c>
      <c r="G85" s="10">
        <f t="shared" si="14"/>
        <v>11313788.65</v>
      </c>
    </row>
    <row r="86" spans="1:7" ht="15.75" thickBot="1">
      <c r="A86" s="9"/>
      <c r="B86" s="13"/>
      <c r="C86" s="13"/>
      <c r="D86" s="13"/>
      <c r="E86" s="13"/>
      <c r="F86" s="13"/>
      <c r="G86" s="13"/>
    </row>
    <row r="88" spans="6:7" ht="15">
      <c r="F88" s="14"/>
      <c r="G88" s="15"/>
    </row>
    <row r="91" spans="1:6" ht="15">
      <c r="A91" s="143" t="s">
        <v>647</v>
      </c>
      <c r="B91"/>
      <c r="C91"/>
      <c r="D91"/>
      <c r="E91"/>
      <c r="F91"/>
    </row>
    <row r="92" spans="1:6" ht="15">
      <c r="A92" s="319" t="s">
        <v>698</v>
      </c>
      <c r="B92" s="319"/>
      <c r="C92" s="319"/>
      <c r="D92" s="319"/>
      <c r="E92" s="144"/>
      <c r="F92" s="144"/>
    </row>
    <row r="93" spans="1:6" ht="15">
      <c r="A93" s="143"/>
      <c r="B93" s="143"/>
      <c r="C93" s="143"/>
      <c r="D93" s="143"/>
      <c r="E93" s="143" t="s">
        <v>697</v>
      </c>
      <c r="F93" s="143"/>
    </row>
    <row r="94" spans="1:6" ht="15">
      <c r="A94" s="143"/>
      <c r="B94" s="143"/>
      <c r="C94" s="143"/>
      <c r="D94" s="143"/>
      <c r="E94" s="143"/>
      <c r="F94" s="143"/>
    </row>
    <row r="95" spans="1:6" ht="15">
      <c r="A95" s="143" t="s">
        <v>649</v>
      </c>
      <c r="B95" s="143"/>
      <c r="C95" s="143" t="s">
        <v>650</v>
      </c>
      <c r="D95" s="144"/>
      <c r="E95" s="143" t="s">
        <v>649</v>
      </c>
      <c r="F95" s="144"/>
    </row>
    <row r="96" spans="1:6" ht="15">
      <c r="A96" s="144" t="s">
        <v>673</v>
      </c>
      <c r="B96" s="144"/>
      <c r="C96" s="144" t="s">
        <v>675</v>
      </c>
      <c r="D96" s="144"/>
      <c r="E96" s="144" t="s">
        <v>671</v>
      </c>
      <c r="F96" s="144"/>
    </row>
    <row r="97" spans="1:6" ht="15">
      <c r="A97" s="144" t="s">
        <v>694</v>
      </c>
      <c r="B97" s="144"/>
      <c r="C97" s="144" t="s">
        <v>696</v>
      </c>
      <c r="D97" s="144"/>
      <c r="E97" s="144" t="s">
        <v>672</v>
      </c>
      <c r="F97" s="144"/>
    </row>
    <row r="98" spans="1:6" ht="15">
      <c r="A98" s="144"/>
      <c r="B98" s="143"/>
      <c r="C98" s="143"/>
      <c r="D98" s="143"/>
      <c r="E98" s="144"/>
      <c r="F98" s="144"/>
    </row>
    <row r="99" spans="2:6" ht="15">
      <c r="B99"/>
      <c r="F99"/>
    </row>
  </sheetData>
  <sheetProtection/>
  <mergeCells count="9">
    <mergeCell ref="A92:D92"/>
    <mergeCell ref="A2:G2"/>
    <mergeCell ref="A3:G3"/>
    <mergeCell ref="A4:G4"/>
    <mergeCell ref="A5:G5"/>
    <mergeCell ref="A6:G6"/>
    <mergeCell ref="A7:A9"/>
    <mergeCell ref="B7:F8"/>
    <mergeCell ref="G7:G9"/>
  </mergeCells>
  <conditionalFormatting sqref="B22:G22">
    <cfRule type="containsText" priority="42" dxfId="0" operator="containsText" text="Aprobado">
      <formula>NOT(ISERROR(SEARCH("Aprobado",B22)))</formula>
    </cfRule>
    <cfRule type="cellIs" priority="38" dxfId="22" operator="equal">
      <formula>1</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J46"/>
  <sheetViews>
    <sheetView zoomScalePageLayoutView="0" workbookViewId="0" topLeftCell="A7">
      <selection activeCell="A23" sqref="A23"/>
    </sheetView>
  </sheetViews>
  <sheetFormatPr defaultColWidth="11.421875" defaultRowHeight="15"/>
  <cols>
    <col min="1" max="1" width="7.421875" style="0" customWidth="1"/>
    <col min="2" max="2" width="94.28125" style="0" bestFit="1" customWidth="1"/>
    <col min="3" max="3" width="12.7109375" style="30" bestFit="1" customWidth="1"/>
    <col min="4" max="4" width="16.140625" style="30" customWidth="1"/>
    <col min="5" max="5" width="14.28125" style="30" customWidth="1"/>
    <col min="6" max="6" width="14.140625" style="30" customWidth="1"/>
    <col min="7" max="7" width="17.140625" style="30" customWidth="1"/>
    <col min="8" max="8" width="15.7109375" style="30" customWidth="1"/>
  </cols>
  <sheetData>
    <row r="1" ht="15.75" thickBot="1"/>
    <row r="2" spans="2:8" ht="15">
      <c r="B2" s="263" t="s">
        <v>655</v>
      </c>
      <c r="C2" s="264"/>
      <c r="D2" s="264"/>
      <c r="E2" s="264"/>
      <c r="F2" s="264"/>
      <c r="G2" s="264"/>
      <c r="H2" s="265"/>
    </row>
    <row r="3" spans="2:8" ht="15">
      <c r="B3" s="266" t="s">
        <v>301</v>
      </c>
      <c r="C3" s="267"/>
      <c r="D3" s="267"/>
      <c r="E3" s="267"/>
      <c r="F3" s="267"/>
      <c r="G3" s="267"/>
      <c r="H3" s="268"/>
    </row>
    <row r="4" spans="2:8" ht="15">
      <c r="B4" s="266" t="s">
        <v>426</v>
      </c>
      <c r="C4" s="267"/>
      <c r="D4" s="267"/>
      <c r="E4" s="267"/>
      <c r="F4" s="267"/>
      <c r="G4" s="267"/>
      <c r="H4" s="268"/>
    </row>
    <row r="5" spans="2:8" ht="15">
      <c r="B5" s="266" t="s">
        <v>687</v>
      </c>
      <c r="C5" s="267"/>
      <c r="D5" s="267"/>
      <c r="E5" s="267"/>
      <c r="F5" s="267"/>
      <c r="G5" s="267"/>
      <c r="H5" s="268"/>
    </row>
    <row r="6" spans="2:8" ht="15.75" thickBot="1">
      <c r="B6" s="269" t="s">
        <v>0</v>
      </c>
      <c r="C6" s="270"/>
      <c r="D6" s="270"/>
      <c r="E6" s="270"/>
      <c r="F6" s="270"/>
      <c r="G6" s="270"/>
      <c r="H6" s="271"/>
    </row>
    <row r="7" spans="2:8" ht="15.75" thickBot="1">
      <c r="B7" s="330" t="s">
        <v>1</v>
      </c>
      <c r="C7" s="332" t="s">
        <v>303</v>
      </c>
      <c r="D7" s="333"/>
      <c r="E7" s="333"/>
      <c r="F7" s="333"/>
      <c r="G7" s="333"/>
      <c r="H7" s="285" t="s">
        <v>304</v>
      </c>
    </row>
    <row r="8" spans="2:8" ht="30.75" thickBot="1">
      <c r="B8" s="331"/>
      <c r="C8" s="54" t="s">
        <v>305</v>
      </c>
      <c r="D8" s="55" t="s">
        <v>306</v>
      </c>
      <c r="E8" s="54" t="s">
        <v>307</v>
      </c>
      <c r="F8" s="54" t="s">
        <v>427</v>
      </c>
      <c r="G8" s="54" t="s">
        <v>210</v>
      </c>
      <c r="H8" s="286"/>
    </row>
    <row r="9" spans="2:8" s="1" customFormat="1" ht="15">
      <c r="B9" s="2" t="s">
        <v>428</v>
      </c>
      <c r="C9" s="18">
        <f aca="true" t="shared" si="0" ref="C9:H9">C10+C11+C12+C15+C16+C19</f>
        <v>6536817.5</v>
      </c>
      <c r="D9" s="18">
        <f t="shared" si="0"/>
        <v>0</v>
      </c>
      <c r="E9" s="18">
        <f t="shared" si="0"/>
        <v>6536817.5</v>
      </c>
      <c r="F9" s="18">
        <f t="shared" si="0"/>
        <v>1607065.65</v>
      </c>
      <c r="G9" s="18">
        <f t="shared" si="0"/>
        <v>1607065.65</v>
      </c>
      <c r="H9" s="18">
        <f t="shared" si="0"/>
        <v>4929751.85</v>
      </c>
    </row>
    <row r="10" spans="2:10" ht="15">
      <c r="B10" s="7" t="s">
        <v>429</v>
      </c>
      <c r="C10" s="244">
        <v>6536817.5</v>
      </c>
      <c r="D10" s="244">
        <v>0</v>
      </c>
      <c r="E10" s="244">
        <v>6536817.5</v>
      </c>
      <c r="F10" s="244">
        <v>1607065.65</v>
      </c>
      <c r="G10" s="244">
        <v>1607065.65</v>
      </c>
      <c r="H10" s="244">
        <v>4929751.85</v>
      </c>
      <c r="I10" s="30"/>
      <c r="J10" s="140"/>
    </row>
    <row r="11" spans="2:9" ht="15">
      <c r="B11" s="7" t="s">
        <v>430</v>
      </c>
      <c r="C11" s="11"/>
      <c r="D11" s="11"/>
      <c r="E11" s="11">
        <f>C11+D11</f>
        <v>0</v>
      </c>
      <c r="F11" s="11"/>
      <c r="G11" s="11"/>
      <c r="H11" s="11">
        <f>E11-F11</f>
        <v>0</v>
      </c>
      <c r="I11" s="140"/>
    </row>
    <row r="12" spans="2:8" ht="15">
      <c r="B12" s="7" t="s">
        <v>431</v>
      </c>
      <c r="C12" s="11">
        <f>C13+C14</f>
        <v>0</v>
      </c>
      <c r="D12" s="11">
        <f>D13+D14</f>
        <v>0</v>
      </c>
      <c r="E12" s="11">
        <f>C12+D12</f>
        <v>0</v>
      </c>
      <c r="F12" s="11">
        <f>F13+F14</f>
        <v>0</v>
      </c>
      <c r="G12" s="11">
        <f>G13+G14</f>
        <v>0</v>
      </c>
      <c r="H12" s="11">
        <f>E12-F12</f>
        <v>0</v>
      </c>
    </row>
    <row r="13" spans="2:8" ht="15">
      <c r="B13" s="5" t="s">
        <v>432</v>
      </c>
      <c r="C13" s="11"/>
      <c r="D13" s="11"/>
      <c r="E13" s="11">
        <f aca="true" t="shared" si="1" ref="E13:E19">C13+D13</f>
        <v>0</v>
      </c>
      <c r="F13" s="11"/>
      <c r="G13" s="11"/>
      <c r="H13" s="11">
        <f aca="true" t="shared" si="2" ref="H13:H31">E13-F13</f>
        <v>0</v>
      </c>
    </row>
    <row r="14" spans="2:8" ht="15">
      <c r="B14" s="5" t="s">
        <v>433</v>
      </c>
      <c r="C14" s="11"/>
      <c r="D14" s="11"/>
      <c r="E14" s="11">
        <f t="shared" si="1"/>
        <v>0</v>
      </c>
      <c r="F14" s="11"/>
      <c r="G14" s="11"/>
      <c r="H14" s="11">
        <f t="shared" si="2"/>
        <v>0</v>
      </c>
    </row>
    <row r="15" spans="2:8" ht="15">
      <c r="B15" s="7" t="s">
        <v>434</v>
      </c>
      <c r="C15" s="11"/>
      <c r="D15" s="11"/>
      <c r="E15" s="11">
        <f t="shared" si="1"/>
        <v>0</v>
      </c>
      <c r="F15" s="11"/>
      <c r="G15" s="11"/>
      <c r="H15" s="11">
        <f t="shared" si="2"/>
        <v>0</v>
      </c>
    </row>
    <row r="16" spans="2:8" ht="15">
      <c r="B16" s="7" t="s">
        <v>435</v>
      </c>
      <c r="C16" s="11">
        <v>0</v>
      </c>
      <c r="D16" s="11">
        <v>0</v>
      </c>
      <c r="E16" s="11">
        <f t="shared" si="1"/>
        <v>0</v>
      </c>
      <c r="F16" s="11">
        <f>F17+F18</f>
        <v>0</v>
      </c>
      <c r="G16" s="11">
        <f>G17+G18</f>
        <v>0</v>
      </c>
      <c r="H16" s="11">
        <f t="shared" si="2"/>
        <v>0</v>
      </c>
    </row>
    <row r="17" spans="2:8" ht="15">
      <c r="B17" s="5" t="s">
        <v>436</v>
      </c>
      <c r="C17" s="11"/>
      <c r="D17" s="11"/>
      <c r="E17" s="11">
        <f t="shared" si="1"/>
        <v>0</v>
      </c>
      <c r="F17" s="11"/>
      <c r="G17" s="11"/>
      <c r="H17" s="11">
        <f t="shared" si="2"/>
        <v>0</v>
      </c>
    </row>
    <row r="18" spans="2:8" ht="15">
      <c r="B18" s="5" t="s">
        <v>437</v>
      </c>
      <c r="C18" s="11"/>
      <c r="D18" s="11"/>
      <c r="E18" s="11">
        <f t="shared" si="1"/>
        <v>0</v>
      </c>
      <c r="F18" s="11"/>
      <c r="G18" s="11"/>
      <c r="H18" s="11">
        <f t="shared" si="2"/>
        <v>0</v>
      </c>
    </row>
    <row r="19" spans="2:8" ht="15">
      <c r="B19" s="7" t="s">
        <v>438</v>
      </c>
      <c r="C19" s="11"/>
      <c r="D19" s="11"/>
      <c r="E19" s="11">
        <f t="shared" si="1"/>
        <v>0</v>
      </c>
      <c r="F19" s="11"/>
      <c r="G19" s="11"/>
      <c r="H19" s="11">
        <f t="shared" si="2"/>
        <v>0</v>
      </c>
    </row>
    <row r="20" spans="2:8" ht="15">
      <c r="B20" s="6"/>
      <c r="C20" s="11"/>
      <c r="D20" s="11"/>
      <c r="F20" s="11"/>
      <c r="G20" s="11"/>
      <c r="H20" s="11"/>
    </row>
    <row r="21" spans="2:8" s="1" customFormat="1" ht="15">
      <c r="B21" s="52" t="s">
        <v>439</v>
      </c>
      <c r="C21" s="10">
        <f>C22+C23+C24+C27+C28+C31</f>
        <v>0</v>
      </c>
      <c r="D21" s="10">
        <f>D22+D23+D24+D27+D28+D31</f>
        <v>0</v>
      </c>
      <c r="E21" s="10">
        <f>C21+D21</f>
        <v>0</v>
      </c>
      <c r="F21" s="10">
        <v>0</v>
      </c>
      <c r="G21" s="10">
        <v>0</v>
      </c>
      <c r="H21" s="10">
        <f>E21-F21</f>
        <v>0</v>
      </c>
    </row>
    <row r="22" spans="2:8" ht="15">
      <c r="B22" s="7" t="s">
        <v>429</v>
      </c>
      <c r="C22" s="11"/>
      <c r="D22" s="11"/>
      <c r="E22" s="11">
        <f aca="true" t="shared" si="3" ref="E22:E31">C21+D21</f>
        <v>0</v>
      </c>
      <c r="F22" s="11"/>
      <c r="G22" s="11"/>
      <c r="H22" s="11">
        <f t="shared" si="2"/>
        <v>0</v>
      </c>
    </row>
    <row r="23" spans="2:8" ht="15">
      <c r="B23" s="7" t="s">
        <v>430</v>
      </c>
      <c r="C23" s="11"/>
      <c r="D23" s="11"/>
      <c r="E23" s="11">
        <f t="shared" si="3"/>
        <v>0</v>
      </c>
      <c r="F23" s="11"/>
      <c r="G23" s="11"/>
      <c r="H23" s="11">
        <f t="shared" si="2"/>
        <v>0</v>
      </c>
    </row>
    <row r="24" spans="2:8" ht="15">
      <c r="B24" s="7" t="s">
        <v>431</v>
      </c>
      <c r="C24" s="11">
        <f>C25+C26</f>
        <v>0</v>
      </c>
      <c r="D24" s="11">
        <f>D25+D26</f>
        <v>0</v>
      </c>
      <c r="E24" s="11">
        <f t="shared" si="3"/>
        <v>0</v>
      </c>
      <c r="F24" s="11">
        <f>F25+F26</f>
        <v>0</v>
      </c>
      <c r="G24" s="11">
        <f>G25+G26</f>
        <v>0</v>
      </c>
      <c r="H24" s="11">
        <f t="shared" si="2"/>
        <v>0</v>
      </c>
    </row>
    <row r="25" spans="2:8" ht="15">
      <c r="B25" s="5" t="s">
        <v>432</v>
      </c>
      <c r="C25" s="11"/>
      <c r="D25" s="11"/>
      <c r="E25" s="11">
        <f t="shared" si="3"/>
        <v>0</v>
      </c>
      <c r="F25" s="11"/>
      <c r="G25" s="11"/>
      <c r="H25" s="11">
        <f t="shared" si="2"/>
        <v>0</v>
      </c>
    </row>
    <row r="26" spans="2:8" ht="15">
      <c r="B26" s="5" t="s">
        <v>433</v>
      </c>
      <c r="C26" s="11"/>
      <c r="D26" s="11"/>
      <c r="E26" s="11">
        <f t="shared" si="3"/>
        <v>0</v>
      </c>
      <c r="F26" s="11"/>
      <c r="G26" s="11"/>
      <c r="H26" s="11">
        <f t="shared" si="2"/>
        <v>0</v>
      </c>
    </row>
    <row r="27" spans="2:8" ht="15">
      <c r="B27" s="7" t="s">
        <v>434</v>
      </c>
      <c r="C27" s="11">
        <v>0</v>
      </c>
      <c r="D27" s="11">
        <v>0</v>
      </c>
      <c r="E27" s="11">
        <f t="shared" si="3"/>
        <v>0</v>
      </c>
      <c r="F27" s="11">
        <v>0</v>
      </c>
      <c r="G27" s="11">
        <v>0</v>
      </c>
      <c r="H27" s="11">
        <f t="shared" si="2"/>
        <v>0</v>
      </c>
    </row>
    <row r="28" spans="2:8" ht="15">
      <c r="B28" s="7" t="s">
        <v>435</v>
      </c>
      <c r="C28" s="11">
        <f>C29+C30</f>
        <v>0</v>
      </c>
      <c r="D28" s="11">
        <f>D29+D30</f>
        <v>0</v>
      </c>
      <c r="E28" s="11">
        <f t="shared" si="3"/>
        <v>0</v>
      </c>
      <c r="F28" s="11">
        <f>F29+F30</f>
        <v>0</v>
      </c>
      <c r="G28" s="11">
        <f>G29+G30</f>
        <v>0</v>
      </c>
      <c r="H28" s="11">
        <f t="shared" si="2"/>
        <v>0</v>
      </c>
    </row>
    <row r="29" spans="2:8" ht="15">
      <c r="B29" s="5" t="s">
        <v>436</v>
      </c>
      <c r="C29" s="11"/>
      <c r="D29" s="11"/>
      <c r="E29" s="11">
        <f t="shared" si="3"/>
        <v>0</v>
      </c>
      <c r="F29" s="11"/>
      <c r="G29" s="11"/>
      <c r="H29" s="11">
        <f t="shared" si="2"/>
        <v>0</v>
      </c>
    </row>
    <row r="30" spans="2:8" ht="15">
      <c r="B30" s="5" t="s">
        <v>437</v>
      </c>
      <c r="C30" s="11"/>
      <c r="D30" s="11"/>
      <c r="E30" s="11">
        <f t="shared" si="3"/>
        <v>0</v>
      </c>
      <c r="F30" s="11"/>
      <c r="G30" s="11"/>
      <c r="H30" s="11">
        <f t="shared" si="2"/>
        <v>0</v>
      </c>
    </row>
    <row r="31" spans="2:8" ht="15">
      <c r="B31" s="7" t="s">
        <v>438</v>
      </c>
      <c r="C31" s="11"/>
      <c r="D31" s="11"/>
      <c r="E31" s="11">
        <f t="shared" si="3"/>
        <v>0</v>
      </c>
      <c r="F31" s="11"/>
      <c r="G31" s="11"/>
      <c r="H31" s="11">
        <f t="shared" si="2"/>
        <v>0</v>
      </c>
    </row>
    <row r="32" spans="2:8" s="1" customFormat="1" ht="15">
      <c r="B32" s="3" t="s">
        <v>440</v>
      </c>
      <c r="C32" s="10">
        <f aca="true" t="shared" si="4" ref="C32:H32">C9+C21</f>
        <v>6536817.5</v>
      </c>
      <c r="D32" s="10">
        <f t="shared" si="4"/>
        <v>0</v>
      </c>
      <c r="E32" s="10">
        <f t="shared" si="4"/>
        <v>6536817.5</v>
      </c>
      <c r="F32" s="10">
        <f t="shared" si="4"/>
        <v>1607065.65</v>
      </c>
      <c r="G32" s="10">
        <f t="shared" si="4"/>
        <v>1607065.65</v>
      </c>
      <c r="H32" s="10">
        <f t="shared" si="4"/>
        <v>4929751.85</v>
      </c>
    </row>
    <row r="33" spans="2:8" ht="15.75" thickBot="1">
      <c r="B33" s="9"/>
      <c r="C33" s="13"/>
      <c r="D33" s="13"/>
      <c r="E33" s="13"/>
      <c r="F33" s="13"/>
      <c r="G33" s="13"/>
      <c r="H33" s="13"/>
    </row>
    <row r="35" spans="7:8" ht="15">
      <c r="G35" s="14"/>
      <c r="H35" s="15"/>
    </row>
    <row r="38" spans="2:7" ht="15">
      <c r="B38" s="143" t="s">
        <v>647</v>
      </c>
      <c r="C38"/>
      <c r="D38"/>
      <c r="E38"/>
      <c r="F38"/>
      <c r="G38"/>
    </row>
    <row r="39" spans="2:7" ht="15">
      <c r="B39" s="144"/>
      <c r="C39" s="144" t="s">
        <v>669</v>
      </c>
      <c r="D39" s="144"/>
      <c r="E39" s="144"/>
      <c r="F39" s="144" t="s">
        <v>670</v>
      </c>
      <c r="G39" s="144"/>
    </row>
    <row r="40" spans="2:7" ht="15">
      <c r="B40" s="143"/>
      <c r="C40" s="143"/>
      <c r="D40" s="143"/>
      <c r="E40" s="143"/>
      <c r="F40" s="143"/>
      <c r="G40" s="143"/>
    </row>
    <row r="41" spans="2:7" ht="15">
      <c r="B41" s="143"/>
      <c r="C41" s="143"/>
      <c r="D41" s="143"/>
      <c r="E41" s="143"/>
      <c r="F41" s="143"/>
      <c r="G41" s="143"/>
    </row>
    <row r="42" spans="2:7" ht="15">
      <c r="B42" s="143" t="s">
        <v>649</v>
      </c>
      <c r="C42" s="143" t="s">
        <v>650</v>
      </c>
      <c r="D42" s="143"/>
      <c r="E42" s="144"/>
      <c r="F42" s="143" t="s">
        <v>649</v>
      </c>
      <c r="G42" s="144"/>
    </row>
    <row r="43" spans="2:7" ht="15">
      <c r="B43" s="144" t="s">
        <v>673</v>
      </c>
      <c r="C43" s="144" t="s">
        <v>675</v>
      </c>
      <c r="D43" s="144"/>
      <c r="E43" s="144"/>
      <c r="F43" s="144" t="s">
        <v>671</v>
      </c>
      <c r="G43" s="144"/>
    </row>
    <row r="44" spans="2:7" ht="15">
      <c r="B44" s="144" t="s">
        <v>674</v>
      </c>
      <c r="C44" s="144" t="s">
        <v>678</v>
      </c>
      <c r="D44" s="144"/>
      <c r="E44" s="144"/>
      <c r="F44" s="144" t="s">
        <v>672</v>
      </c>
      <c r="G44" s="144"/>
    </row>
    <row r="45" spans="2:7" ht="15">
      <c r="B45" s="144"/>
      <c r="C45" s="143"/>
      <c r="D45" s="143"/>
      <c r="E45" s="143"/>
      <c r="F45" s="144"/>
      <c r="G45" s="144"/>
    </row>
    <row r="46" spans="3:7" ht="15">
      <c r="C46"/>
      <c r="G46"/>
    </row>
  </sheetData>
  <sheetProtection/>
  <mergeCells count="8">
    <mergeCell ref="B2:H2"/>
    <mergeCell ref="B3:H3"/>
    <mergeCell ref="B4:H4"/>
    <mergeCell ref="B5:H5"/>
    <mergeCell ref="B6:H6"/>
    <mergeCell ref="B7:B8"/>
    <mergeCell ref="C7:G7"/>
    <mergeCell ref="H7:H8"/>
  </mergeCells>
  <conditionalFormatting sqref="H10">
    <cfRule type="containsText" priority="11" dxfId="0" operator="containsText" text="Subejercicio">
      <formula>NOT(ISERROR(SEARCH("Subejercicio",H10)))</formula>
    </cfRule>
  </conditionalFormatting>
  <conditionalFormatting sqref="C10">
    <cfRule type="containsText" priority="10" dxfId="0" operator="containsText" text="Aprobado">
      <formula>NOT(ISERROR(SEARCH("Aprobado",C10)))</formula>
    </cfRule>
    <cfRule type="cellIs" priority="6" dxfId="22" operator="equal">
      <formula>1</formula>
    </cfRule>
  </conditionalFormatting>
  <conditionalFormatting sqref="D10">
    <cfRule type="containsText" priority="9" dxfId="0" operator="containsText" text="Ampliaciones/(Reducciones)">
      <formula>NOT(ISERROR(SEARCH("Ampliaciones/(Reducciones)",D10)))</formula>
    </cfRule>
    <cfRule type="cellIs" priority="5" dxfId="22" operator="equal">
      <formula>2</formula>
    </cfRule>
  </conditionalFormatting>
  <conditionalFormatting sqref="E10">
    <cfRule type="containsText" priority="8" dxfId="23" operator="containsText" text="Modificado">
      <formula>NOT(ISERROR(SEARCH("Modificado",E10)))</formula>
    </cfRule>
  </conditionalFormatting>
  <conditionalFormatting sqref="F10">
    <cfRule type="containsText" priority="7" dxfId="0" operator="containsText" text="Devengado">
      <formula>NOT(ISERROR(SEARCH("Devengado",F10)))</formula>
    </cfRule>
    <cfRule type="cellIs" priority="4" dxfId="22" operator="equal">
      <formula>4</formula>
    </cfRule>
  </conditionalFormatting>
  <conditionalFormatting sqref="G10">
    <cfRule type="containsText" priority="2" dxfId="0" operator="containsText" text="Devengado">
      <formula>NOT(ISERROR(SEARCH("Devengado",G10)))</formula>
    </cfRule>
    <cfRule type="cellIs" priority="1" dxfId="22" operator="equal">
      <formula>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Briseida</dc:creator>
  <cp:keywords/>
  <dc:description/>
  <cp:lastModifiedBy>Luffi</cp:lastModifiedBy>
  <cp:lastPrinted>2021-10-18T19:08:04Z</cp:lastPrinted>
  <dcterms:created xsi:type="dcterms:W3CDTF">2017-10-19T17:45:57Z</dcterms:created>
  <dcterms:modified xsi:type="dcterms:W3CDTF">2022-04-27T18:20:56Z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