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defaultThemeVersion="124226"/>
  <bookViews>
    <workbookView xWindow="5475" yWindow="510" windowWidth="6525" windowHeight="4425" tabRatio="939" activeTab="3"/>
  </bookViews>
  <sheets>
    <sheet name="Presupuesto de Ingresos  2019" sheetId="24" r:id="rId1"/>
    <sheet name="Norma CONAC- Ley Ingresos 2019" sheetId="23" r:id="rId2"/>
    <sheet name="Formato de Proyecciones LDF 7A" sheetId="25" r:id="rId3"/>
    <sheet name="Formato de Resultados LDF 7C" sheetId="27" r:id="rId4"/>
    <sheet name="Resumen Fuentes de Finan 2019" sheetId="26" r:id="rId5"/>
    <sheet name="Modelo Aprob. Pto. art. 7-2019" sheetId="28" r:id="rId6"/>
    <sheet name="Modelo Aprob. Pto. art. 15-2019" sheetId="29" r:id="rId7"/>
    <sheet name="Modelo Aprob. Pto. Anexo 1-2019" sheetId="30" r:id="rId8"/>
    <sheet name="Indicaciones Generales 2019" sheetId="32" r:id="rId9"/>
  </sheets>
  <externalReferences>
    <externalReference r:id="rId10"/>
  </externalReferences>
  <definedNames>
    <definedName name="_xlnm._FilterDatabase" localSheetId="7" hidden="1">'Modelo Aprob. Pto. Anexo 1-2019'!$A$6:$AL$107</definedName>
    <definedName name="_xlnm._FilterDatabase" localSheetId="6" hidden="1">'Modelo Aprob. Pto. art. 15-2019'!$A$30:$I$91</definedName>
    <definedName name="_xlnm._FilterDatabase" localSheetId="5" hidden="1">'Modelo Aprob. Pto. art. 7-2019'!$A$2:$AM$55</definedName>
    <definedName name="_xlnm._FilterDatabase" localSheetId="1" hidden="1">'Norma CONAC- Ley Ingresos 2019'!$A$4:$R$106</definedName>
    <definedName name="_xlnm._FilterDatabase" localSheetId="0" hidden="1">'Presupuesto de Ingresos  2019'!$A$6:$BG$510</definedName>
    <definedName name="_xlnm._FilterDatabase" localSheetId="4" hidden="1">'Resumen Fuentes de Finan 2019'!$A$3:$G$75</definedName>
    <definedName name="_xlnm.Print_Area" localSheetId="2">'Formato de Proyecciones LDF 7A'!$A$1:$E$43</definedName>
    <definedName name="_xlnm.Print_Area" localSheetId="7">'Modelo Aprob. Pto. Anexo 1-2019'!$B$2:$E$108</definedName>
    <definedName name="_xlnm.Print_Area" localSheetId="6">'Modelo Aprob. Pto. art. 15-2019'!$B$11:$D$98</definedName>
    <definedName name="_xlnm.Print_Area" localSheetId="5">'Modelo Aprob. Pto. art. 7-2019'!$A$1:$B$61</definedName>
    <definedName name="_xlnm.Print_Area" localSheetId="1">'Norma CONAC- Ley Ingresos 2019'!$A$1:$D$108</definedName>
    <definedName name="_xlnm.Print_Area" localSheetId="0">'Presupuesto de Ingresos  2019'!$C$1:$E$496</definedName>
    <definedName name="_xlnm.Print_Area" localSheetId="4">'Resumen Fuentes de Finan 2019'!$B$1:$D$82</definedName>
    <definedName name="_xlnm.Print_Titles" localSheetId="7">'Modelo Aprob. Pto. Anexo 1-2019'!$6:$6</definedName>
    <definedName name="_xlnm.Print_Titles" localSheetId="6">'Modelo Aprob. Pto. art. 15-2019'!$13:$13</definedName>
    <definedName name="_xlnm.Print_Titles" localSheetId="1">'Norma CONAC- Ley Ingresos 2019'!$1:$3</definedName>
    <definedName name="_xlnm.Print_Titles" localSheetId="0">'Presupuesto de Ingresos  2019'!$5:$5</definedName>
    <definedName name="_xlnm.Print_Titles" localSheetId="4">'Resumen Fuentes de Finan 2019'!$3:$3</definedName>
  </definedNames>
  <calcPr calcId="145621"/>
</workbook>
</file>

<file path=xl/calcChain.xml><?xml version="1.0" encoding="utf-8"?>
<calcChain xmlns="http://schemas.openxmlformats.org/spreadsheetml/2006/main">
  <c r="E292" i="24" l="1"/>
  <c r="E135" i="24" l="1"/>
  <c r="E141" i="24"/>
  <c r="E143" i="24"/>
  <c r="E152" i="24"/>
  <c r="E159" i="24"/>
  <c r="E221" i="24" l="1"/>
  <c r="E468" i="24" l="1"/>
  <c r="I484" i="24"/>
  <c r="D83" i="29" s="1"/>
  <c r="I478" i="24"/>
  <c r="D72" i="26" s="1"/>
  <c r="I476" i="24"/>
  <c r="D90" i="29" s="1"/>
  <c r="I465" i="24"/>
  <c r="D80" i="29" s="1"/>
  <c r="I464" i="24"/>
  <c r="D79" i="29" s="1"/>
  <c r="I421" i="24"/>
  <c r="D68" i="26" s="1"/>
  <c r="E22" i="25"/>
  <c r="D22" i="25"/>
  <c r="C22" i="25"/>
  <c r="D22" i="27"/>
  <c r="C22" i="27"/>
  <c r="B22" i="27"/>
  <c r="D70" i="26" l="1"/>
  <c r="D69" i="26"/>
  <c r="D81" i="29"/>
  <c r="D89" i="29"/>
  <c r="D71" i="26"/>
  <c r="D74" i="26"/>
  <c r="E79" i="30"/>
  <c r="E73" i="30"/>
  <c r="E72" i="30"/>
  <c r="E71" i="30"/>
  <c r="E70" i="30"/>
  <c r="E282" i="24"/>
  <c r="E66" i="30" s="1"/>
  <c r="E56" i="30"/>
  <c r="E55" i="30"/>
  <c r="E54" i="30"/>
  <c r="E53" i="30"/>
  <c r="E52" i="30"/>
  <c r="E51" i="30"/>
  <c r="E19" i="30"/>
  <c r="I495" i="24" l="1"/>
  <c r="I493" i="24"/>
  <c r="I492" i="24"/>
  <c r="I490" i="24"/>
  <c r="I489" i="24"/>
  <c r="I488" i="24"/>
  <c r="I483" i="24"/>
  <c r="I475" i="24"/>
  <c r="I474" i="24"/>
  <c r="I463" i="24"/>
  <c r="I456" i="24"/>
  <c r="I457" i="24"/>
  <c r="I458" i="24"/>
  <c r="I459" i="24"/>
  <c r="I460" i="24"/>
  <c r="I461" i="24"/>
  <c r="I462" i="24"/>
  <c r="I448" i="24"/>
  <c r="I449" i="24"/>
  <c r="I450" i="24"/>
  <c r="I451" i="24"/>
  <c r="I452" i="24"/>
  <c r="I453" i="24"/>
  <c r="I454" i="24"/>
  <c r="I455" i="24"/>
  <c r="I435" i="24"/>
  <c r="I436" i="24"/>
  <c r="I437" i="24"/>
  <c r="I438" i="24"/>
  <c r="I439" i="24"/>
  <c r="I440" i="24"/>
  <c r="I441" i="24"/>
  <c r="I442" i="24"/>
  <c r="I443" i="24"/>
  <c r="I444" i="24"/>
  <c r="I445" i="24"/>
  <c r="I446" i="24"/>
  <c r="I447" i="24"/>
  <c r="I425" i="24"/>
  <c r="I426" i="24"/>
  <c r="I427" i="24"/>
  <c r="I428" i="24"/>
  <c r="I429" i="24"/>
  <c r="I430" i="24"/>
  <c r="I431" i="24"/>
  <c r="I432" i="24"/>
  <c r="I433" i="24"/>
  <c r="I434" i="24"/>
  <c r="I424" i="24"/>
  <c r="I423" i="24"/>
  <c r="I470" i="24"/>
  <c r="I420" i="24"/>
  <c r="I419" i="24"/>
  <c r="I416" i="24"/>
  <c r="I415" i="24"/>
  <c r="D31" i="29" l="1"/>
  <c r="D12" i="26"/>
  <c r="D42" i="29"/>
  <c r="D23" i="26"/>
  <c r="D57" i="29"/>
  <c r="D38" i="26"/>
  <c r="D45" i="29"/>
  <c r="D26" i="26"/>
  <c r="D58" i="29"/>
  <c r="D39" i="26"/>
  <c r="D74" i="29"/>
  <c r="D53" i="26"/>
  <c r="D19" i="29"/>
  <c r="D62" i="26"/>
  <c r="D34" i="29"/>
  <c r="D15" i="26"/>
  <c r="D37" i="29"/>
  <c r="D18" i="26"/>
  <c r="D52" i="29"/>
  <c r="D33" i="26"/>
  <c r="D66" i="29"/>
  <c r="D46" i="26"/>
  <c r="D77" i="29"/>
  <c r="D56" i="26"/>
  <c r="D87" i="29"/>
  <c r="D60" i="26"/>
  <c r="D20" i="29"/>
  <c r="D63" i="26"/>
  <c r="D24" i="29"/>
  <c r="D67" i="26"/>
  <c r="D85" i="29"/>
  <c r="D58" i="26"/>
  <c r="D44" i="29"/>
  <c r="D25" i="26"/>
  <c r="D40" i="29"/>
  <c r="D21" i="26"/>
  <c r="D36" i="29"/>
  <c r="D17" i="26"/>
  <c r="D55" i="29"/>
  <c r="D36" i="26"/>
  <c r="D51" i="29"/>
  <c r="D32" i="26"/>
  <c r="D47" i="29"/>
  <c r="D28" i="26"/>
  <c r="D65" i="29"/>
  <c r="D45" i="26"/>
  <c r="D60" i="29"/>
  <c r="D41" i="26"/>
  <c r="D76" i="29"/>
  <c r="D55" i="26"/>
  <c r="D72" i="29"/>
  <c r="D51" i="26"/>
  <c r="D88" i="29"/>
  <c r="D61" i="26"/>
  <c r="D21" i="29"/>
  <c r="D64" i="26"/>
  <c r="D33" i="29"/>
  <c r="D14" i="26"/>
  <c r="D38" i="29"/>
  <c r="D19" i="26"/>
  <c r="D53" i="29"/>
  <c r="D34" i="26"/>
  <c r="D49" i="29"/>
  <c r="D30" i="26"/>
  <c r="D63" i="29"/>
  <c r="D43" i="26"/>
  <c r="D86" i="29"/>
  <c r="D59" i="26"/>
  <c r="D23" i="29"/>
  <c r="D66" i="26"/>
  <c r="D78" i="29"/>
  <c r="D57" i="26"/>
  <c r="D41" i="29"/>
  <c r="D22" i="26"/>
  <c r="D56" i="29"/>
  <c r="D37" i="26"/>
  <c r="D48" i="29"/>
  <c r="D29" i="26"/>
  <c r="D61" i="29"/>
  <c r="D42" i="26"/>
  <c r="D73" i="29"/>
  <c r="D52" i="26"/>
  <c r="D30" i="29"/>
  <c r="D11" i="26"/>
  <c r="D67" i="29"/>
  <c r="D47" i="26"/>
  <c r="D43" i="29"/>
  <c r="D24" i="26"/>
  <c r="D39" i="29"/>
  <c r="D20" i="26"/>
  <c r="D35" i="29"/>
  <c r="D16" i="26"/>
  <c r="D54" i="29"/>
  <c r="D35" i="26"/>
  <c r="D50" i="29"/>
  <c r="D31" i="26"/>
  <c r="D46" i="29"/>
  <c r="D27" i="26"/>
  <c r="D64" i="29"/>
  <c r="D44" i="26"/>
  <c r="D59" i="29"/>
  <c r="D40" i="26"/>
  <c r="D75" i="29"/>
  <c r="D54" i="26"/>
  <c r="D68" i="29"/>
  <c r="D48" i="26"/>
  <c r="D32" i="29"/>
  <c r="D13" i="26"/>
  <c r="D22" i="29"/>
  <c r="D65" i="26"/>
  <c r="C89" i="29"/>
  <c r="B89" i="29"/>
  <c r="C24" i="29"/>
  <c r="B24" i="29"/>
  <c r="B62" i="28"/>
  <c r="B54" i="28"/>
  <c r="B52" i="28"/>
  <c r="B51" i="28"/>
  <c r="B50" i="28"/>
  <c r="B49" i="28"/>
  <c r="B48" i="28"/>
  <c r="B47" i="28"/>
  <c r="B42" i="28"/>
  <c r="B41" i="28"/>
  <c r="B40" i="28"/>
  <c r="B39" i="28"/>
  <c r="B37" i="28"/>
  <c r="B36" i="28"/>
  <c r="B35" i="28"/>
  <c r="B33" i="28"/>
  <c r="B32" i="28"/>
  <c r="B31" i="28"/>
  <c r="B29" i="28"/>
  <c r="B28" i="28"/>
  <c r="B27" i="28"/>
  <c r="B26" i="28"/>
  <c r="B25" i="28"/>
  <c r="B24" i="28"/>
  <c r="B22" i="28"/>
  <c r="B21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D38" i="27"/>
  <c r="D30" i="27"/>
  <c r="D8" i="27"/>
  <c r="C38" i="27"/>
  <c r="C30" i="27"/>
  <c r="C8" i="27"/>
  <c r="B38" i="27"/>
  <c r="B30" i="27"/>
  <c r="B8" i="27"/>
  <c r="E38" i="27"/>
  <c r="D95" i="29" l="1"/>
  <c r="D79" i="26"/>
  <c r="D5" i="29"/>
  <c r="D9" i="29"/>
  <c r="B33" i="27"/>
  <c r="C33" i="27"/>
  <c r="D33" i="27"/>
  <c r="E8" i="25" l="1"/>
  <c r="D8" i="25"/>
  <c r="C8" i="25"/>
  <c r="E38" i="25"/>
  <c r="D38" i="25"/>
  <c r="C38" i="25"/>
  <c r="B38" i="25"/>
  <c r="E30" i="25"/>
  <c r="D30" i="25"/>
  <c r="C30" i="25"/>
  <c r="D71" i="23"/>
  <c r="D70" i="23"/>
  <c r="D69" i="23"/>
  <c r="D68" i="23"/>
  <c r="C33" i="25" l="1"/>
  <c r="E33" i="25"/>
  <c r="D33" i="25"/>
  <c r="D55" i="23"/>
  <c r="D54" i="23"/>
  <c r="D53" i="23"/>
  <c r="D52" i="23"/>
  <c r="D51" i="23"/>
  <c r="D50" i="23"/>
  <c r="E494" i="24" l="1"/>
  <c r="E491" i="24"/>
  <c r="E487" i="24"/>
  <c r="E482" i="24"/>
  <c r="E480" i="24"/>
  <c r="I480" i="24" s="1"/>
  <c r="E477" i="24"/>
  <c r="E473" i="24"/>
  <c r="E466" i="24"/>
  <c r="I466" i="24" s="1"/>
  <c r="E422" i="24"/>
  <c r="E418" i="24"/>
  <c r="E414" i="24"/>
  <c r="E97" i="30" s="1"/>
  <c r="E401" i="24"/>
  <c r="E397" i="24"/>
  <c r="E395" i="24"/>
  <c r="E391" i="24"/>
  <c r="E369" i="24"/>
  <c r="E365" i="24"/>
  <c r="E363" i="24"/>
  <c r="E359" i="24"/>
  <c r="E355" i="24"/>
  <c r="E85" i="30" s="1"/>
  <c r="E347" i="24"/>
  <c r="E84" i="30" s="1"/>
  <c r="E341" i="24"/>
  <c r="E340" i="24" s="1"/>
  <c r="E83" i="30" s="1"/>
  <c r="E336" i="24"/>
  <c r="E82" i="30" s="1"/>
  <c r="E334" i="24"/>
  <c r="E330" i="24"/>
  <c r="E326" i="24"/>
  <c r="E320" i="24"/>
  <c r="E316" i="24"/>
  <c r="E76" i="30" s="1"/>
  <c r="E307" i="24"/>
  <c r="E304" i="24"/>
  <c r="E290" i="24"/>
  <c r="E288" i="24"/>
  <c r="D64" i="23"/>
  <c r="E279" i="24"/>
  <c r="E272" i="24"/>
  <c r="E269" i="24"/>
  <c r="E266" i="24"/>
  <c r="E250" i="24"/>
  <c r="E57" i="30" s="1"/>
  <c r="E241" i="24"/>
  <c r="E237" i="24"/>
  <c r="E228" i="24"/>
  <c r="E226" i="24"/>
  <c r="E208" i="24"/>
  <c r="E204" i="24"/>
  <c r="E202" i="24"/>
  <c r="E199" i="24"/>
  <c r="E196" i="24"/>
  <c r="E187" i="24"/>
  <c r="E178" i="24"/>
  <c r="E169" i="24"/>
  <c r="E121" i="24"/>
  <c r="E102" i="24"/>
  <c r="E85" i="24"/>
  <c r="E67" i="24"/>
  <c r="E60" i="24"/>
  <c r="E53" i="24"/>
  <c r="E45" i="24"/>
  <c r="E43" i="24"/>
  <c r="E41" i="24"/>
  <c r="E37" i="24"/>
  <c r="E35" i="24"/>
  <c r="E31" i="24"/>
  <c r="E27" i="24"/>
  <c r="E25" i="24"/>
  <c r="E16" i="30" s="1"/>
  <c r="E18" i="24"/>
  <c r="E14" i="30" s="1"/>
  <c r="E14" i="24"/>
  <c r="E11" i="24"/>
  <c r="D82" i="29" l="1"/>
  <c r="D8" i="29" s="1"/>
  <c r="D73" i="26"/>
  <c r="D50" i="26"/>
  <c r="D70" i="29"/>
  <c r="D106" i="23"/>
  <c r="E106" i="30"/>
  <c r="D105" i="23"/>
  <c r="E105" i="30"/>
  <c r="D104" i="23"/>
  <c r="E104" i="30"/>
  <c r="I401" i="24"/>
  <c r="D10" i="26" s="1"/>
  <c r="E96" i="30"/>
  <c r="D91" i="23"/>
  <c r="E93" i="30"/>
  <c r="D90" i="23"/>
  <c r="E92" i="30"/>
  <c r="D89" i="23"/>
  <c r="E91" i="30"/>
  <c r="D88" i="23"/>
  <c r="E90" i="30"/>
  <c r="D87" i="23"/>
  <c r="E89" i="30"/>
  <c r="D86" i="23"/>
  <c r="E88" i="30"/>
  <c r="D85" i="23"/>
  <c r="E87" i="30"/>
  <c r="D75" i="23"/>
  <c r="E77" i="30"/>
  <c r="D73" i="23"/>
  <c r="E75" i="30"/>
  <c r="D72" i="23"/>
  <c r="E74" i="30"/>
  <c r="D66" i="23"/>
  <c r="E68" i="30"/>
  <c r="D65" i="23"/>
  <c r="E67" i="30"/>
  <c r="D20" i="23"/>
  <c r="E21" i="30"/>
  <c r="D26" i="23"/>
  <c r="E27" i="30"/>
  <c r="D31" i="23"/>
  <c r="E32" i="30"/>
  <c r="D35" i="23"/>
  <c r="E36" i="30"/>
  <c r="D39" i="23"/>
  <c r="E40" i="30"/>
  <c r="D43" i="23"/>
  <c r="E44" i="30"/>
  <c r="D48" i="23"/>
  <c r="E49" i="30"/>
  <c r="D61" i="23"/>
  <c r="E62" i="30"/>
  <c r="D21" i="23"/>
  <c r="E22" i="30"/>
  <c r="D27" i="23"/>
  <c r="E28" i="30"/>
  <c r="D32" i="23"/>
  <c r="E33" i="30"/>
  <c r="D36" i="23"/>
  <c r="E37" i="30"/>
  <c r="D40" i="23"/>
  <c r="E41" i="30"/>
  <c r="D44" i="23"/>
  <c r="E45" i="30"/>
  <c r="D62" i="23"/>
  <c r="E63" i="30"/>
  <c r="D10" i="23"/>
  <c r="E11" i="30"/>
  <c r="D16" i="23"/>
  <c r="E17" i="30"/>
  <c r="D24" i="23"/>
  <c r="E25" i="30"/>
  <c r="D28" i="23"/>
  <c r="E29" i="30"/>
  <c r="D33" i="23"/>
  <c r="E34" i="30"/>
  <c r="D37" i="23"/>
  <c r="E38" i="30"/>
  <c r="D41" i="23"/>
  <c r="E42" i="30"/>
  <c r="D45" i="23"/>
  <c r="E46" i="30"/>
  <c r="D59" i="23"/>
  <c r="E60" i="30"/>
  <c r="D11" i="23"/>
  <c r="E12" i="30"/>
  <c r="D17" i="23"/>
  <c r="E18" i="30"/>
  <c r="D25" i="23"/>
  <c r="E26" i="30"/>
  <c r="D30" i="23"/>
  <c r="E31" i="30"/>
  <c r="D34" i="23"/>
  <c r="E35" i="30"/>
  <c r="D38" i="23"/>
  <c r="E39" i="30"/>
  <c r="D42" i="23"/>
  <c r="E43" i="30"/>
  <c r="D47" i="23"/>
  <c r="E48" i="30"/>
  <c r="D60" i="23"/>
  <c r="E61" i="30"/>
  <c r="D62" i="29"/>
  <c r="D98" i="23"/>
  <c r="I469" i="24"/>
  <c r="D81" i="23"/>
  <c r="I340" i="24"/>
  <c r="D82" i="23"/>
  <c r="I347" i="24"/>
  <c r="D80" i="23"/>
  <c r="I336" i="24"/>
  <c r="D83" i="23"/>
  <c r="I355" i="24"/>
  <c r="D74" i="23"/>
  <c r="B43" i="28"/>
  <c r="D94" i="23"/>
  <c r="D97" i="23"/>
  <c r="E17" i="24"/>
  <c r="D13" i="23"/>
  <c r="B44" i="28"/>
  <c r="D95" i="23"/>
  <c r="E24" i="24"/>
  <c r="D15" i="23"/>
  <c r="E243" i="24"/>
  <c r="D56" i="23"/>
  <c r="E472" i="24"/>
  <c r="E358" i="24"/>
  <c r="E86" i="30" s="1"/>
  <c r="E486" i="24"/>
  <c r="E103" i="30" s="1"/>
  <c r="E417" i="24"/>
  <c r="E98" i="30" s="1"/>
  <c r="E40" i="24"/>
  <c r="E10" i="24"/>
  <c r="E10" i="30" s="1"/>
  <c r="E69" i="30"/>
  <c r="E479" i="24"/>
  <c r="E101" i="30" s="1"/>
  <c r="E207" i="24"/>
  <c r="E265" i="24"/>
  <c r="E59" i="30" s="1"/>
  <c r="E34" i="24"/>
  <c r="D7" i="26" l="1"/>
  <c r="E471" i="24"/>
  <c r="E99" i="30" s="1"/>
  <c r="D49" i="26"/>
  <c r="D78" i="26" s="1"/>
  <c r="D69" i="29"/>
  <c r="D94" i="29" s="1"/>
  <c r="D100" i="23"/>
  <c r="E100" i="30"/>
  <c r="I325" i="24"/>
  <c r="D8" i="26" s="1"/>
  <c r="E81" i="30"/>
  <c r="D23" i="23"/>
  <c r="E24" i="30"/>
  <c r="D14" i="23"/>
  <c r="E15" i="30"/>
  <c r="I34" i="24"/>
  <c r="E20" i="30"/>
  <c r="D27" i="29"/>
  <c r="D12" i="23"/>
  <c r="E13" i="30"/>
  <c r="D26" i="29"/>
  <c r="D49" i="23"/>
  <c r="E50" i="30"/>
  <c r="I207" i="24"/>
  <c r="D6" i="26" s="1"/>
  <c r="E47" i="30"/>
  <c r="D84" i="23"/>
  <c r="I358" i="24"/>
  <c r="D9" i="26" s="1"/>
  <c r="E9" i="24"/>
  <c r="E9" i="30" s="1"/>
  <c r="D9" i="23"/>
  <c r="B20" i="28"/>
  <c r="D19" i="23"/>
  <c r="E324" i="24"/>
  <c r="D79" i="23"/>
  <c r="B26" i="25"/>
  <c r="E26" i="27"/>
  <c r="B17" i="25"/>
  <c r="E17" i="27"/>
  <c r="E485" i="24"/>
  <c r="E102" i="30" s="1"/>
  <c r="D103" i="23"/>
  <c r="D101" i="23"/>
  <c r="E264" i="24"/>
  <c r="D58" i="23"/>
  <c r="E281" i="24"/>
  <c r="D67" i="23"/>
  <c r="E400" i="24"/>
  <c r="B45" i="28"/>
  <c r="D96" i="23"/>
  <c r="E66" i="24"/>
  <c r="E30" i="30" s="1"/>
  <c r="D46" i="23"/>
  <c r="B23" i="25"/>
  <c r="E23" i="27"/>
  <c r="B25" i="25"/>
  <c r="E25" i="27"/>
  <c r="D99" i="23" l="1"/>
  <c r="E18" i="27" s="1"/>
  <c r="B46" i="28"/>
  <c r="D7" i="29"/>
  <c r="D93" i="23"/>
  <c r="E95" i="30"/>
  <c r="D78" i="23"/>
  <c r="E80" i="30"/>
  <c r="I9" i="24"/>
  <c r="D17" i="29"/>
  <c r="I264" i="24"/>
  <c r="E58" i="30"/>
  <c r="D28" i="29"/>
  <c r="D6" i="29" s="1"/>
  <c r="I281" i="24"/>
  <c r="E64" i="30"/>
  <c r="E65" i="30" s="1"/>
  <c r="B18" i="25"/>
  <c r="B34" i="28"/>
  <c r="D63" i="23"/>
  <c r="B4" i="28"/>
  <c r="D8" i="23"/>
  <c r="E399" i="24"/>
  <c r="B12" i="25"/>
  <c r="E12" i="27"/>
  <c r="E39" i="24"/>
  <c r="I39" i="24" s="1"/>
  <c r="D29" i="23"/>
  <c r="B24" i="25"/>
  <c r="B22" i="25" s="1"/>
  <c r="E24" i="27"/>
  <c r="E22" i="27" s="1"/>
  <c r="E322" i="24"/>
  <c r="E78" i="30" s="1"/>
  <c r="B30" i="28"/>
  <c r="D57" i="23"/>
  <c r="B53" i="28"/>
  <c r="D102" i="23"/>
  <c r="B15" i="25" l="1"/>
  <c r="E15" i="27"/>
  <c r="D5" i="26"/>
  <c r="D77" i="26" s="1"/>
  <c r="D92" i="23"/>
  <c r="E94" i="30"/>
  <c r="I7" i="24"/>
  <c r="E23" i="30"/>
  <c r="B31" i="25"/>
  <c r="B30" i="25" s="1"/>
  <c r="E31" i="27"/>
  <c r="E30" i="27" s="1"/>
  <c r="E8" i="24"/>
  <c r="E8" i="30" s="1"/>
  <c r="B38" i="28"/>
  <c r="D76" i="23"/>
  <c r="B14" i="25"/>
  <c r="E14" i="27"/>
  <c r="B23" i="28"/>
  <c r="D22" i="23"/>
  <c r="B10" i="25"/>
  <c r="E10" i="27"/>
  <c r="E7" i="30" l="1"/>
  <c r="D16" i="29"/>
  <c r="D93" i="29" s="1"/>
  <c r="D75" i="26"/>
  <c r="B13" i="25"/>
  <c r="E13" i="27"/>
  <c r="D7" i="23"/>
  <c r="E7" i="24"/>
  <c r="D4" i="23"/>
  <c r="B56" i="28" s="1"/>
  <c r="D62" i="28" s="1"/>
  <c r="B16" i="25"/>
  <c r="E16" i="27"/>
  <c r="D4" i="29" l="1"/>
  <c r="D10" i="29" s="1"/>
  <c r="D96" i="29"/>
  <c r="D91" i="29"/>
  <c r="D80" i="26"/>
  <c r="D81" i="26" s="1"/>
  <c r="E8" i="27"/>
  <c r="E33" i="27" s="1"/>
  <c r="B8" i="25"/>
  <c r="B33" i="25" s="1"/>
  <c r="D6" i="23"/>
  <c r="F10" i="29" l="1"/>
  <c r="D97" i="29"/>
</calcChain>
</file>

<file path=xl/comments1.xml><?xml version="1.0" encoding="utf-8"?>
<comments xmlns="http://schemas.openxmlformats.org/spreadsheetml/2006/main">
  <authors>
    <author>karla1</author>
    <author>Usuario</author>
  </authors>
  <commentList>
    <comment ref="D26" authorId="0">
      <text>
        <r>
          <rPr>
            <sz val="8"/>
            <color indexed="81"/>
            <rFont val="Tahoma"/>
            <family val="2"/>
          </rPr>
          <t xml:space="preserve">2% del valor catastral, valor de venta, el valor declarado por las partes &gt; el que sea más alto 
&gt; debería de ser &gt;  avalúo determinado por perito valuador autorizado por (son colegiados y debe haber registro)
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 xml:space="preserve">2018
&gt; arrendamientos de locales comerciales mercado 
&gt; aspecto jurídico de los convenios para que no se maneje como arrendandiento </t>
        </r>
      </text>
    </comment>
    <comment ref="D60" authorId="0">
      <text>
        <r>
          <rPr>
            <sz val="8"/>
            <color indexed="81"/>
            <rFont val="Tahoma"/>
            <family val="2"/>
          </rPr>
          <t>Por la canalización de instalaciones subterráneas, de casetas telefónicas y postes de telefonía y servicios de cable</t>
        </r>
      </text>
    </comment>
    <comment ref="D141" authorId="0">
      <text>
        <r>
          <rPr>
            <sz val="8"/>
            <color indexed="81"/>
            <rFont val="Tahoma"/>
            <family val="2"/>
          </rPr>
          <t xml:space="preserve">115 CPEUM - como se tiene construido hasta 2014 es inconstitucional porque se aplica un 8% sobre el consumo de energía eléctrica y no es proporcional ni equitativo (principio de proporcionalidad) </t>
        </r>
      </text>
    </comment>
    <comment ref="D226" authorId="1">
      <text>
        <r>
          <rPr>
            <b/>
            <sz val="9"/>
            <color indexed="81"/>
            <rFont val="Tahoma"/>
            <family val="2"/>
          </rPr>
          <t>TRATAMIENTO  AGUAS RESIDUALES</t>
        </r>
      </text>
    </comment>
    <comment ref="D229" authorId="1">
      <text>
        <r>
          <rPr>
            <b/>
            <sz val="9"/>
            <color indexed="81"/>
            <rFont val="Tahoma"/>
            <family val="2"/>
          </rPr>
          <t>REQUISITO PARA FRACCIONAMIENTOS</t>
        </r>
      </text>
    </comment>
    <comment ref="D379" authorId="1">
      <text>
        <r>
          <rPr>
            <sz val="8"/>
            <color indexed="81"/>
            <rFont val="Tahoma"/>
            <family val="2"/>
          </rPr>
          <t>REQUISITO PARA FRACCIONAMIENTOS</t>
        </r>
      </text>
    </comment>
  </commentList>
</comments>
</file>

<file path=xl/comments2.xml><?xml version="1.0" encoding="utf-8"?>
<comments xmlns="http://schemas.openxmlformats.org/spreadsheetml/2006/main">
  <authors>
    <author>melissa1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melissa1:</t>
        </r>
        <r>
          <rPr>
            <sz val="9"/>
            <color indexed="81"/>
            <rFont val="Tahoma"/>
            <family val="2"/>
          </rPr>
          <t xml:space="preserve">
ANTES HABITAT
</t>
        </r>
      </text>
    </comment>
  </commentList>
</comments>
</file>

<file path=xl/comments3.xml><?xml version="1.0" encoding="utf-8"?>
<comments xmlns="http://schemas.openxmlformats.org/spreadsheetml/2006/main">
  <authors>
    <author>karla1</author>
  </authors>
  <commentList>
    <comment ref="D29" authorId="0">
      <text>
        <r>
          <rPr>
            <sz val="8"/>
            <color indexed="81"/>
            <rFont val="Tahoma"/>
            <family val="2"/>
          </rPr>
          <t>Por la canalización de instalaciones subterráneas, de casetas telefónicas y postes de telefonía y servicios de cable</t>
        </r>
      </text>
    </comment>
    <comment ref="D36" authorId="0">
      <text>
        <r>
          <rPr>
            <sz val="8"/>
            <color indexed="81"/>
            <rFont val="Tahoma"/>
            <family val="2"/>
          </rPr>
          <t xml:space="preserve">115 CPEUM - como se tiene construido hasta 2014 es inconstitucional porque se aplica un 8% sobre el consumo de energía eléctrica y no es proporcional ni equitativo (principio de proporcionalidad) </t>
        </r>
      </text>
    </comment>
  </commentList>
</comments>
</file>

<file path=xl/sharedStrings.xml><?xml version="1.0" encoding="utf-8"?>
<sst xmlns="http://schemas.openxmlformats.org/spreadsheetml/2006/main" count="2761" uniqueCount="1310">
  <si>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</si>
  <si>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</si>
  <si>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</si>
  <si>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</si>
  <si>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</si>
  <si>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</si>
  <si>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</si>
  <si>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</si>
  <si>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</si>
  <si>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</si>
  <si>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</si>
  <si>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 xml:space="preserve">Impuestos no comprendidos en las fracciones de la Ley de Ingresos causadas en ejercicios fiscales anteriores pendientes de liquidación o pago   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</si>
  <si>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</si>
  <si>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</si>
  <si>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</si>
  <si>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</si>
  <si>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</si>
  <si>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</si>
  <si>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</si>
  <si>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</si>
  <si>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</si>
  <si>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</si>
  <si>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</si>
  <si>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</si>
  <si>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</si>
  <si>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</si>
  <si>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</si>
  <si>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</si>
  <si>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 xml:space="preserve">Productos de capital 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</si>
  <si>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</si>
  <si>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</si>
  <si>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</si>
  <si>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</si>
  <si>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</si>
  <si>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</si>
  <si>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</si>
  <si>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</si>
  <si>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</si>
  <si>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</si>
  <si>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</si>
  <si>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</si>
  <si>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</si>
  <si>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</si>
  <si>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</si>
  <si>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</si>
  <si>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</si>
  <si>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</si>
  <si>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</si>
  <si>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</si>
  <si>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</si>
  <si>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CUENTA</t>
  </si>
  <si>
    <t>NOMBRE</t>
  </si>
  <si>
    <t>4000</t>
  </si>
  <si>
    <t>INGRESOS Y OTROS BENEFICIOS</t>
  </si>
  <si>
    <t>4100</t>
  </si>
  <si>
    <t>INGRESOS DE GESTIÓN</t>
  </si>
  <si>
    <t>4110</t>
  </si>
  <si>
    <t>IMPUESTOS</t>
  </si>
  <si>
    <t>4111</t>
  </si>
  <si>
    <t>IMPUESTOS SOBRE LOS INGRESOS</t>
  </si>
  <si>
    <t>4111-01</t>
  </si>
  <si>
    <t>SOBRE JUEGOS PERMITIDOS</t>
  </si>
  <si>
    <t>4111-01-0001</t>
  </si>
  <si>
    <t>SORTEOS</t>
  </si>
  <si>
    <t>4111-01-0002</t>
  </si>
  <si>
    <t>4111-02</t>
  </si>
  <si>
    <t>SOBRE DIVERSIONES Y ESPECTACULOS PUBLICOS</t>
  </si>
  <si>
    <t>4111-02-0001</t>
  </si>
  <si>
    <t>4112</t>
  </si>
  <si>
    <t>IMPUESTOS SOBRE EL PATRIMONIO</t>
  </si>
  <si>
    <t>4112-01</t>
  </si>
  <si>
    <t>PREDIAL</t>
  </si>
  <si>
    <t>4112-01-0001</t>
  </si>
  <si>
    <t>4112-01-0002</t>
  </si>
  <si>
    <t>4112-01-0003</t>
  </si>
  <si>
    <t>PREDIAL RUSTICO AÑO ACTUAL</t>
  </si>
  <si>
    <t>4112-01-0004</t>
  </si>
  <si>
    <t>4112-01-0005</t>
  </si>
  <si>
    <t>PLANTAS DE BENEFICIO Y ESTABLECIMIENTOS METALÚRGICOS</t>
  </si>
  <si>
    <t>4113</t>
  </si>
  <si>
    <t>IMPUESTOS SOBRE LA PRODUCCIÓN, EL CONSUMO Y LAS TRANSACCIONES</t>
  </si>
  <si>
    <t>4113-01</t>
  </si>
  <si>
    <t>SOBRE ADQUISICIONES DE BIENES INMUEBLES</t>
  </si>
  <si>
    <t>4113-01-0001</t>
  </si>
  <si>
    <t>4117</t>
  </si>
  <si>
    <t>ACCESORIOS DE IMPUESTOS</t>
  </si>
  <si>
    <t>4117-01</t>
  </si>
  <si>
    <t>RECARGOS</t>
  </si>
  <si>
    <t>4117-02</t>
  </si>
  <si>
    <t>4119</t>
  </si>
  <si>
    <t>OTROS IMPUESTOS</t>
  </si>
  <si>
    <t>ANUNCIOS Y PROPAGANDA</t>
  </si>
  <si>
    <t>ANUNCIOS PANORAMICOS</t>
  </si>
  <si>
    <t>ANUNCIOS FIJOS</t>
  </si>
  <si>
    <t>VOLANTES DE MANO</t>
  </si>
  <si>
    <t>VALLAS O MAMPARAS</t>
  </si>
  <si>
    <t>CARTELERAS</t>
  </si>
  <si>
    <t>SONIDO</t>
  </si>
  <si>
    <t>ANUNCIO LUMINOSO</t>
  </si>
  <si>
    <t>MANTA PUBLICITARIA</t>
  </si>
  <si>
    <t>4130</t>
  </si>
  <si>
    <t>CONTRIBUCIONES DE MEJORAS</t>
  </si>
  <si>
    <t>4131</t>
  </si>
  <si>
    <t>CONTRIBUCIONES DE MEJORAS POR OBRAS PÚBLICAS</t>
  </si>
  <si>
    <t>4131-01</t>
  </si>
  <si>
    <t>4140</t>
  </si>
  <si>
    <t>DERECHOS</t>
  </si>
  <si>
    <t>4141</t>
  </si>
  <si>
    <t>DERECHOS POR EL USO, GOCE, APROVECHAMIENTO O EXPLOTACIÓN DE BIENES DE DOMINIO PÚBLICO</t>
  </si>
  <si>
    <t>4141-01</t>
  </si>
  <si>
    <t>PLAZAS Y MERCADOS</t>
  </si>
  <si>
    <t>4141-01-0001</t>
  </si>
  <si>
    <t>USO DE SUELO</t>
  </si>
  <si>
    <t>4141-02</t>
  </si>
  <si>
    <t>ESPACIOS PARA SERVICIO DE CARGA Y DESCARGA</t>
  </si>
  <si>
    <t>4141-02-0001</t>
  </si>
  <si>
    <t>4143</t>
  </si>
  <si>
    <t>DERECHOS POR PRESTACIÓN DE SERVICIOS</t>
  </si>
  <si>
    <t>4143-01</t>
  </si>
  <si>
    <t>RASTROS Y SERVICIOS CONEXOS</t>
  </si>
  <si>
    <t>4143-01-0001</t>
  </si>
  <si>
    <t>USO DE CORRAL GANADO MAYOR</t>
  </si>
  <si>
    <t>4143-01-0002</t>
  </si>
  <si>
    <t>USO DE CORRAL OVICAPRINO</t>
  </si>
  <si>
    <t>4143-01-0003</t>
  </si>
  <si>
    <t>USO DE CORRAL PORCINO</t>
  </si>
  <si>
    <t>4143-01-0004</t>
  </si>
  <si>
    <t>MATANZA GANADO MAYOR</t>
  </si>
  <si>
    <t>4143-01-0005</t>
  </si>
  <si>
    <t>MATANZA OVICAPRINO</t>
  </si>
  <si>
    <t>4143-01-0006</t>
  </si>
  <si>
    <t>MATANZA PORCINO</t>
  </si>
  <si>
    <t>4143-01-0007</t>
  </si>
  <si>
    <t>TRANSPORTACION DE CARNE</t>
  </si>
  <si>
    <t>4143-01-0008</t>
  </si>
  <si>
    <t>4143-01-0009</t>
  </si>
  <si>
    <t>4143-01-0010</t>
  </si>
  <si>
    <t>4143-01-0011</t>
  </si>
  <si>
    <t>4143-01-0012</t>
  </si>
  <si>
    <t>4143-01-0013</t>
  </si>
  <si>
    <t>4143-01-0014</t>
  </si>
  <si>
    <t>4143-01-0015</t>
  </si>
  <si>
    <t>4143-01-0016</t>
  </si>
  <si>
    <t>MATANZA ASNAL</t>
  </si>
  <si>
    <t>4143-02</t>
  </si>
  <si>
    <t>REGISTRO CIVIL</t>
  </si>
  <si>
    <t>4143-02-0001</t>
  </si>
  <si>
    <t>4143-02-0002</t>
  </si>
  <si>
    <t>4143-02-0003</t>
  </si>
  <si>
    <t>4143-02-0004</t>
  </si>
  <si>
    <t>4143-02-0005</t>
  </si>
  <si>
    <t>SOLICITUD DE MATRIMONIO</t>
  </si>
  <si>
    <t>4143-02-0006</t>
  </si>
  <si>
    <t>4143-02-0007</t>
  </si>
  <si>
    <t>4143-02-0008</t>
  </si>
  <si>
    <t>4143-02-0009</t>
  </si>
  <si>
    <t>REGISTROS EXTEMPORANEOS</t>
  </si>
  <si>
    <t>4143-02-0010</t>
  </si>
  <si>
    <t>ASENTAMIENTO REGISTRO DE NACIMIENTO</t>
  </si>
  <si>
    <t>4143-02-0011</t>
  </si>
  <si>
    <t>4143-02-0012</t>
  </si>
  <si>
    <t>4143-02-0013</t>
  </si>
  <si>
    <t>CONSTANCIA DE NO REGISTRO</t>
  </si>
  <si>
    <t>4143-02-0014</t>
  </si>
  <si>
    <t>4143-03</t>
  </si>
  <si>
    <t>PANTEONES</t>
  </si>
  <si>
    <t>4143-03-0001</t>
  </si>
  <si>
    <t>4143-03-0002</t>
  </si>
  <si>
    <t>4143-03-0003</t>
  </si>
  <si>
    <t>4143-03-0004</t>
  </si>
  <si>
    <t>4143-03-0005</t>
  </si>
  <si>
    <t>4143-03-0006</t>
  </si>
  <si>
    <t>4143-03-0007</t>
  </si>
  <si>
    <t>4143-03-0008</t>
  </si>
  <si>
    <t>4143-03-0009</t>
  </si>
  <si>
    <t>4143-03-0010</t>
  </si>
  <si>
    <t>4143-03-0011</t>
  </si>
  <si>
    <t>4143-03-0012</t>
  </si>
  <si>
    <t>4143-03-0013</t>
  </si>
  <si>
    <t>4143-03-0014</t>
  </si>
  <si>
    <t>4143-03-0015</t>
  </si>
  <si>
    <t>4143-03-0016</t>
  </si>
  <si>
    <t>4143-03-0017</t>
  </si>
  <si>
    <t>4143-03-0018</t>
  </si>
  <si>
    <t>REINHUMACIONES</t>
  </si>
  <si>
    <t>SERVICIO FUERA DE HORARIO</t>
  </si>
  <si>
    <t>4143-04</t>
  </si>
  <si>
    <t>CERTIFICACIONES Y LEGALIZACIONES</t>
  </si>
  <si>
    <t>4143-04-0001</t>
  </si>
  <si>
    <t>4143-04-0002</t>
  </si>
  <si>
    <t>4143-04-0003</t>
  </si>
  <si>
    <t>4143-04-0004</t>
  </si>
  <si>
    <t>4143-04-0005</t>
  </si>
  <si>
    <t>4143-04-0006</t>
  </si>
  <si>
    <t>CERTIFICACION DE PLANOS</t>
  </si>
  <si>
    <t>4143-05</t>
  </si>
  <si>
    <t>4143-05-0001</t>
  </si>
  <si>
    <t>SERVICIO DE ASEO PUBLICO (SAP)</t>
  </si>
  <si>
    <t>4143-05-0002</t>
  </si>
  <si>
    <t>SERVICIO DE RECOLECCION DE BASURA (CONV)</t>
  </si>
  <si>
    <t>4143-05-0003</t>
  </si>
  <si>
    <t>SERVICIO DE LIMPIA CALLEJONEADAS</t>
  </si>
  <si>
    <t>4143-05-0004</t>
  </si>
  <si>
    <t>4143-06</t>
  </si>
  <si>
    <t>SERVICIO PUBLICO DE ALUMBRADO</t>
  </si>
  <si>
    <t>4143-06-0001</t>
  </si>
  <si>
    <t>4143-07</t>
  </si>
  <si>
    <t>SERVICIOS SOBRE BIENES INMUEBLES</t>
  </si>
  <si>
    <t>4143-07-0001</t>
  </si>
  <si>
    <t>4143-07-0002</t>
  </si>
  <si>
    <t>4143-07-0003</t>
  </si>
  <si>
    <t>ACTAS DE DESLINDE</t>
  </si>
  <si>
    <t>4143-07-0004</t>
  </si>
  <si>
    <t>4143-08</t>
  </si>
  <si>
    <t>DESARROLLO URBANO</t>
  </si>
  <si>
    <t>4143-08-0001</t>
  </si>
  <si>
    <t>4143-08-0002</t>
  </si>
  <si>
    <t>4143-08-0003</t>
  </si>
  <si>
    <t>4143-08-0004</t>
  </si>
  <si>
    <t>4143-08-0005</t>
  </si>
  <si>
    <t>4143-08-0006</t>
  </si>
  <si>
    <t>4143-09</t>
  </si>
  <si>
    <t>LICENCIAS DE CONSTRUCCION</t>
  </si>
  <si>
    <t>4143-09-0001</t>
  </si>
  <si>
    <t>4143-09-0002</t>
  </si>
  <si>
    <t>4143-09-0003</t>
  </si>
  <si>
    <t>CONSTANCIAS DE COMPATIBILIDAD URBANA</t>
  </si>
  <si>
    <t>4143-09-0004</t>
  </si>
  <si>
    <t>LICENCIA AMBIENTAL</t>
  </si>
  <si>
    <t>4143-09-0005</t>
  </si>
  <si>
    <t>4143-09-0006</t>
  </si>
  <si>
    <t>PERMISO PARA MOVIMIENTO DE ESCOMBRO</t>
  </si>
  <si>
    <t>4143-09-0007</t>
  </si>
  <si>
    <t>CONSTANCIA DE SEGURIDAD ESTRUCTURAL</t>
  </si>
  <si>
    <t>4143-09-0008</t>
  </si>
  <si>
    <t>4143-09-0009</t>
  </si>
  <si>
    <t>PERMISO PARA ROMPER PAVIMENTO</t>
  </si>
  <si>
    <t>4143-10</t>
  </si>
  <si>
    <t>BEBIDAS ALCOHOLICAS SUPERIOR A 10 GRADOS</t>
  </si>
  <si>
    <t>4143-10-0001</t>
  </si>
  <si>
    <t>4143-10-0002</t>
  </si>
  <si>
    <t>4143-10-0003</t>
  </si>
  <si>
    <t>4143-10-0004</t>
  </si>
  <si>
    <t>CAMBIO DE GIRO</t>
  </si>
  <si>
    <t>4143-10-0005</t>
  </si>
  <si>
    <t>CAMBIO DE DOMICILIO</t>
  </si>
  <si>
    <t>4143-10-0006</t>
  </si>
  <si>
    <t>PERMISO EVENTUAL</t>
  </si>
  <si>
    <t>4143-10-0007</t>
  </si>
  <si>
    <t>4143-10-0008</t>
  </si>
  <si>
    <t>4143-11</t>
  </si>
  <si>
    <t>BEBIDAS ALCOHOL ETILICO</t>
  </si>
  <si>
    <t>4143-11-0001</t>
  </si>
  <si>
    <t>4143-11-0002</t>
  </si>
  <si>
    <t>4143-11-0003</t>
  </si>
  <si>
    <t>4143-11-0004</t>
  </si>
  <si>
    <t>4143-11-0005</t>
  </si>
  <si>
    <t>4143-11-0006</t>
  </si>
  <si>
    <t>4143-11-0007</t>
  </si>
  <si>
    <t>4143-11-0008</t>
  </si>
  <si>
    <t>4143-12</t>
  </si>
  <si>
    <t>BEBIDAS ALCOHOLICAS INFERIOR A 10 GRADOS</t>
  </si>
  <si>
    <t>4143-12-0001</t>
  </si>
  <si>
    <t>4143-12-0002</t>
  </si>
  <si>
    <t>4143-12-0003</t>
  </si>
  <si>
    <t>4143-12-0004</t>
  </si>
  <si>
    <t>4143-12-0005</t>
  </si>
  <si>
    <t>4143-12-0006</t>
  </si>
  <si>
    <t>4143-12-0007</t>
  </si>
  <si>
    <t>4143-12-0008</t>
  </si>
  <si>
    <t>4143-13</t>
  </si>
  <si>
    <t>PADRON MUNICIPAL DE COMERCIO Y SERVICIOS</t>
  </si>
  <si>
    <t>4143-13-0001</t>
  </si>
  <si>
    <t>4143-14</t>
  </si>
  <si>
    <t>4143-14-0001</t>
  </si>
  <si>
    <t>4143-15</t>
  </si>
  <si>
    <t>CENTRO DE CONTROL CANINO</t>
  </si>
  <si>
    <t>4143-15-0001</t>
  </si>
  <si>
    <t>ESTERILIZACIONES</t>
  </si>
  <si>
    <t>DESPARASITACIONES</t>
  </si>
  <si>
    <t>CASTRACIONES</t>
  </si>
  <si>
    <t>CIRUGIAS</t>
  </si>
  <si>
    <t>SACRIFICIO</t>
  </si>
  <si>
    <t>CONSULTA VETERINARIA</t>
  </si>
  <si>
    <t>4143-16</t>
  </si>
  <si>
    <t>4143-16-0001</t>
  </si>
  <si>
    <t>4143-16-0002</t>
  </si>
  <si>
    <t>VENTA DE MEDIDORES</t>
  </si>
  <si>
    <t>RECONEXIONES</t>
  </si>
  <si>
    <t>4143-17</t>
  </si>
  <si>
    <t>OTROS DERECHOS</t>
  </si>
  <si>
    <t>SERVICIOS DE SEGURIDAD</t>
  </si>
  <si>
    <t>PERMISOS PARA FESTEJOS</t>
  </si>
  <si>
    <t>SERVICIOS DE SEGURIDAD PARA FESTEJOS</t>
  </si>
  <si>
    <t>4144</t>
  </si>
  <si>
    <t>ACCESORIOS DE DERECHOS</t>
  </si>
  <si>
    <t>4144-01</t>
  </si>
  <si>
    <t>4149</t>
  </si>
  <si>
    <t>4150</t>
  </si>
  <si>
    <t>4151</t>
  </si>
  <si>
    <t>4151-01</t>
  </si>
  <si>
    <t>4151-02</t>
  </si>
  <si>
    <t>SANITARIOS</t>
  </si>
  <si>
    <t>ESTACIONAMIENTOS</t>
  </si>
  <si>
    <t>PLATICAS PRENUPCIALES</t>
  </si>
  <si>
    <t>4160</t>
  </si>
  <si>
    <t>INCENTIVOS DERIVADOS DE LA COLABORACIÓN FISCAL</t>
  </si>
  <si>
    <t>GASTOS DE COBRANZA</t>
  </si>
  <si>
    <t>4162</t>
  </si>
  <si>
    <t>MULTAS</t>
  </si>
  <si>
    <t>4162-01</t>
  </si>
  <si>
    <t>4162-02</t>
  </si>
  <si>
    <t>4162-03</t>
  </si>
  <si>
    <t>4162-04</t>
  </si>
  <si>
    <t>INFRACCIONES AL BANDO DE POLICÍA Y BUEN GOBIERNO</t>
  </si>
  <si>
    <t>4162-05</t>
  </si>
  <si>
    <t>POR VIOLAR REGLAMENTOS MUNICIPALES</t>
  </si>
  <si>
    <t>MULTAS PROCEDIMIENTOS LEGALES</t>
  </si>
  <si>
    <t>INDEMNIZACIONES</t>
  </si>
  <si>
    <t>REINTEGROS</t>
  </si>
  <si>
    <t>4166</t>
  </si>
  <si>
    <t>4169</t>
  </si>
  <si>
    <t>OTROS APROVECHAMIENTOS</t>
  </si>
  <si>
    <t>4169-01</t>
  </si>
  <si>
    <t>INGRESOS POR FESTIVIDAD</t>
  </si>
  <si>
    <t>4169-02</t>
  </si>
  <si>
    <t>FIERRO DE HERRAR</t>
  </si>
  <si>
    <t>4169-03</t>
  </si>
  <si>
    <t>4169-04</t>
  </si>
  <si>
    <t>4170</t>
  </si>
  <si>
    <t>4173</t>
  </si>
  <si>
    <t>CONSUMO TASA 0%</t>
  </si>
  <si>
    <t>CONSUMO TASA 16%</t>
  </si>
  <si>
    <t>4200</t>
  </si>
  <si>
    <t>4210</t>
  </si>
  <si>
    <t>4211</t>
  </si>
  <si>
    <t>PARTICIPACIONES</t>
  </si>
  <si>
    <t>4211-01</t>
  </si>
  <si>
    <t>4211-02</t>
  </si>
  <si>
    <t>4212</t>
  </si>
  <si>
    <t>4212-01</t>
  </si>
  <si>
    <t>FONDO DE INFRAESTRUCTURA SOCIAL MUNICIPAL (FIII)</t>
  </si>
  <si>
    <t>4212-02</t>
  </si>
  <si>
    <t>4213</t>
  </si>
  <si>
    <t>CONVENIOS</t>
  </si>
  <si>
    <t>4213-01</t>
  </si>
  <si>
    <t>4213-02</t>
  </si>
  <si>
    <t>4213-03</t>
  </si>
  <si>
    <t>4213-04</t>
  </si>
  <si>
    <t>OPCIONES PRODUCTIVAS</t>
  </si>
  <si>
    <t>4213-05</t>
  </si>
  <si>
    <t>4213-06</t>
  </si>
  <si>
    <t>4213-07</t>
  </si>
  <si>
    <t>EMPLEO TEMPORAL</t>
  </si>
  <si>
    <t>4213-08</t>
  </si>
  <si>
    <t>4213-09</t>
  </si>
  <si>
    <t>PESO A PESO</t>
  </si>
  <si>
    <t>4213-10</t>
  </si>
  <si>
    <t>4213-11</t>
  </si>
  <si>
    <t>4213-12</t>
  </si>
  <si>
    <t>4213-13</t>
  </si>
  <si>
    <t>4213-14</t>
  </si>
  <si>
    <t>4220</t>
  </si>
  <si>
    <t>4221</t>
  </si>
  <si>
    <t>4221-01</t>
  </si>
  <si>
    <t>4223</t>
  </si>
  <si>
    <t>SUBSIDIOS Y SUBVENCIONES</t>
  </si>
  <si>
    <t>4223-01</t>
  </si>
  <si>
    <t>4300</t>
  </si>
  <si>
    <t>OTROS INGRESOS Y BENEFICIOS</t>
  </si>
  <si>
    <t>4390</t>
  </si>
  <si>
    <t>OTROS INGRESOS Y BENEFICIOS VARIOS</t>
  </si>
  <si>
    <t>4399</t>
  </si>
  <si>
    <t>4399-01</t>
  </si>
  <si>
    <t>4399-01-0001</t>
  </si>
  <si>
    <t>01-9999</t>
  </si>
  <si>
    <t>IMPORTE</t>
  </si>
  <si>
    <t>CRI</t>
  </si>
  <si>
    <t xml:space="preserve">RUBRO / TIPO </t>
  </si>
  <si>
    <t>RUBRO / TIPO / CLASE / CONCEPTO</t>
  </si>
  <si>
    <t>Plan de Cuentas</t>
  </si>
  <si>
    <t>CUENTAS DE RESULTADOS</t>
  </si>
  <si>
    <t>CONCEPTO</t>
  </si>
  <si>
    <t>A</t>
  </si>
  <si>
    <t>R</t>
  </si>
  <si>
    <t>TEATRO</t>
  </si>
  <si>
    <t>4111-02-0002</t>
  </si>
  <si>
    <t>CIRCO</t>
  </si>
  <si>
    <t>PREDIAL URBANO AÑOS ANTERIORES (REZAGO)</t>
  </si>
  <si>
    <t>PREDIAL RUSTICO AÑOS ANTERIORES (REZAGO)</t>
  </si>
  <si>
    <t xml:space="preserve">ACTUALIZACIONES </t>
  </si>
  <si>
    <t>MULTAS FISCALES</t>
  </si>
  <si>
    <t>N/A</t>
  </si>
  <si>
    <t>CONTRIBUCIONES DE MEJORA</t>
  </si>
  <si>
    <t>4141-03-0001</t>
  </si>
  <si>
    <t>USO DE TERRENO A PERPETUIDAD MENORES SIN GAVETA</t>
  </si>
  <si>
    <t>USO DE TERRENO A PERPETUIDAD MENORES CON GAVETA</t>
  </si>
  <si>
    <t>4141-03-0003</t>
  </si>
  <si>
    <t>USO DE TERRENO A PERPETUIDAD ADULTOS SIN GAVETA</t>
  </si>
  <si>
    <t>USO DE TERRENO A PERPETUIDAD ADULTOS CON GAVETA</t>
  </si>
  <si>
    <t>USO DE TERRENO A PERPETUIDAD  COMUNIDAD RURAL</t>
  </si>
  <si>
    <t>4141-04-0001</t>
  </si>
  <si>
    <t>USO DE CORRAL EQUINO</t>
  </si>
  <si>
    <t>4141-04-0005</t>
  </si>
  <si>
    <t>USO DE CORRAL ASNAL</t>
  </si>
  <si>
    <t>4141-04-0006</t>
  </si>
  <si>
    <t xml:space="preserve">USO DE CORRAL AVES </t>
  </si>
  <si>
    <t>4141-05</t>
  </si>
  <si>
    <t>CANALIZACIÓN DE INSTALACIONES EN LA VÍA PÚBLICA</t>
  </si>
  <si>
    <t>4141-05-0001</t>
  </si>
  <si>
    <t>CABLEADO SUBTERRÁNEO</t>
  </si>
  <si>
    <t>CABLEADO AÉREO</t>
  </si>
  <si>
    <t>4141-05-0003</t>
  </si>
  <si>
    <t>CASETAS TELEFÓNICAS</t>
  </si>
  <si>
    <t>4141-05-0004</t>
  </si>
  <si>
    <t>POSTES DE LUZ, TELEFONÍA Y CABLE</t>
  </si>
  <si>
    <t>4141-05-0005</t>
  </si>
  <si>
    <t>SUBESTACIONES, ANTENAS EMISORAS Y TRANSMISORAS DE SERV. DE TELECOMUNICACIONES</t>
  </si>
  <si>
    <t xml:space="preserve">MATANZA EQUINO </t>
  </si>
  <si>
    <t>INSCRIPCIÓN DE ACTAS RELATIVAS AL ESTADO CIVIL DE LAS PERSONAS</t>
  </si>
  <si>
    <t>4143-02-0015</t>
  </si>
  <si>
    <t>INHUMACIÓN A PERPETUIDAD MENORES SIN GAVETA</t>
  </si>
  <si>
    <t>INHUMACIÓN A PERPETUIDAD MENORES CON GAVETA</t>
  </si>
  <si>
    <t>INHUMACIÓN A PERPETUIDAD ADULTOS SIN GAVETA</t>
  </si>
  <si>
    <t>INHUMACIÓN A PERPETUIDAD ADULTOS CON GAVETA</t>
  </si>
  <si>
    <t>INHUMACIÓN A PERPETUIDAD  COMUNIDAD RURAL</t>
  </si>
  <si>
    <t>INHUMACIÓN  GAVETA VERTICAL MURAL</t>
  </si>
  <si>
    <t>INHUMACIÓN SOBRE FOSA SIN GAVETA PARA ADULTO</t>
  </si>
  <si>
    <t>INHUMACIÓN SOBRE FOSA CON GAVETA PARA ADULTO</t>
  </si>
  <si>
    <t>INHUMACIÓN  FOSA  TIERRA</t>
  </si>
  <si>
    <t>DEPOSITO DE CENIZAS  GAVETA</t>
  </si>
  <si>
    <t>DEPOSITO DE CENIZAS SIN GAVETA</t>
  </si>
  <si>
    <t>EXHUMACIÓN</t>
  </si>
  <si>
    <t xml:space="preserve">IDENTIFICACIÓN DE PERSONAS </t>
  </si>
  <si>
    <t xml:space="preserve">COPIAS CERTIFICADAS DE ACTAS DE CABILDO </t>
  </si>
  <si>
    <t>CONSTANCIA DE CARÁCTER ADMINISTRATIVO</t>
  </si>
  <si>
    <t>CONSTANCIA DE DOCUMENTOS DE ARCHIVOS MUNICIPALES</t>
  </si>
  <si>
    <t>CERTIFICACIÓN DE NO ADEUDO AL MUNICIPIO</t>
  </si>
  <si>
    <t>4143-04-0007</t>
  </si>
  <si>
    <t xml:space="preserve">CERTIFICACIÓN  EXPEDIDA POR PROTECCIÓN CIVIL </t>
  </si>
  <si>
    <t>4143-04-0008</t>
  </si>
  <si>
    <t xml:space="preserve">CERTIFICACIÓN  EXPEDIDA POR ECOLOGÍA Y MEDIO AMBIENTE </t>
  </si>
  <si>
    <t>4143-04-0009</t>
  </si>
  <si>
    <t xml:space="preserve">REPRODUCCIÓN DE INFORMACIÓN PÚBLICA </t>
  </si>
  <si>
    <t>4143-04-0010</t>
  </si>
  <si>
    <t>4143-04-0011</t>
  </si>
  <si>
    <t>SERVICIO DE LIMPIA, RECOLECCIÓN, TRASLADO, TRATAMIENTO  Y DISPOSICIÓN FINAL  DE RESIDUOS SÓLIDOS</t>
  </si>
  <si>
    <t>SERVICIO DE LIMPIA  EVENTOS SOCIALES Y CULTURALES</t>
  </si>
  <si>
    <t>4143-05-0005</t>
  </si>
  <si>
    <t>USO DE RELLENO SANITARIO</t>
  </si>
  <si>
    <t>LEVANTAMIENTO O DESLINDE TOPOGRÁFICO</t>
  </si>
  <si>
    <t>4143-07-0005</t>
  </si>
  <si>
    <t>4143-07-0006</t>
  </si>
  <si>
    <t>4143-07-0007</t>
  </si>
  <si>
    <t>4143-07-0008</t>
  </si>
  <si>
    <t xml:space="preserve">EXPEDICIÓN DE NÚMERO OFICIAL </t>
  </si>
  <si>
    <t>FUSIONES, SUBDIVISIONES Y DESMEMBRACION</t>
  </si>
  <si>
    <t>REGISTRO DE PROP.  CONDOMINIO</t>
  </si>
  <si>
    <t>AÑO POSTERIOR - RENOVACIÓN</t>
  </si>
  <si>
    <t>TRANSFERENCIA DE LICENCIA</t>
  </si>
  <si>
    <t>4143-13-0002</t>
  </si>
  <si>
    <t>PADRON DE PROVEEDORES Y CONTRATISTAS</t>
  </si>
  <si>
    <t>INSCIPCIÓN  DE PROVEEDORES Y CONTRATISTAS</t>
  </si>
  <si>
    <t>4143-14-0002</t>
  </si>
  <si>
    <t>RENOVACIÓN  DE PROVEEDORES Y CONTRATISTAS</t>
  </si>
  <si>
    <t xml:space="preserve">PROTECCIÓN CIVIL </t>
  </si>
  <si>
    <t xml:space="preserve">VISITAS DE INSPECCIÓN Y VERIFICACIÓN </t>
  </si>
  <si>
    <t>ECOLOGÍA Y MEDIO AMBIENTE</t>
  </si>
  <si>
    <t>LICENCIAS DE IMPACTO AMBIENTAL</t>
  </si>
  <si>
    <t>ANUNCIOS  BARDAS Y FACHADAS</t>
  </si>
  <si>
    <t>ANUNCIOS  TRANSPORTES</t>
  </si>
  <si>
    <t>4144-02</t>
  </si>
  <si>
    <t>4144-03</t>
  </si>
  <si>
    <t>4149-01</t>
  </si>
  <si>
    <t>4149-02</t>
  </si>
  <si>
    <t xml:space="preserve">PERMISOS PARA CIERRE DE CALLE </t>
  </si>
  <si>
    <t>4149-03</t>
  </si>
  <si>
    <t>4149-04</t>
  </si>
  <si>
    <t>SEÑAL DE SANGRE</t>
  </si>
  <si>
    <t>4151-01-0001</t>
  </si>
  <si>
    <t>4151-01-0002</t>
  </si>
  <si>
    <t xml:space="preserve">ARRENDAMIENTO </t>
  </si>
  <si>
    <t>4151-02-0001</t>
  </si>
  <si>
    <t>ARRENDAMIENTO DE BIENES MUEBLES</t>
  </si>
  <si>
    <t>4151-02-0002</t>
  </si>
  <si>
    <t>ARRENDAMIENTO DE BIENES IMUEBLES</t>
  </si>
  <si>
    <t>USO DE BIENES</t>
  </si>
  <si>
    <t>MULTAS ADMINISTRATIVAS DERIVADAS DE IMPUESTOS</t>
  </si>
  <si>
    <t>MULTAS ADMINISTRATIVASDERIVADAS DE DERECHOS</t>
  </si>
  <si>
    <t>ADMINISTRACIÓN DE MEDICAMENTOS</t>
  </si>
  <si>
    <t>4169-06</t>
  </si>
  <si>
    <t>SEGURIDAD PÚBLICA</t>
  </si>
  <si>
    <t>4169-06-0001</t>
  </si>
  <si>
    <t>4169-06-0002</t>
  </si>
  <si>
    <t>4169-06-0003</t>
  </si>
  <si>
    <t>4171</t>
  </si>
  <si>
    <t xml:space="preserve">CUOTAS DE RECUPERACIÓN - SERVICIOS/CURSOS </t>
  </si>
  <si>
    <t>CURSOS DE ACTIVIDADES RECREATIVAS</t>
  </si>
  <si>
    <t>DESPENSAS</t>
  </si>
  <si>
    <t>CANASTAS</t>
  </si>
  <si>
    <t>DESAYUNOS</t>
  </si>
  <si>
    <t>RELACIONES EXTERIORES</t>
  </si>
  <si>
    <t>SUMINISTRO DE AGUA  PIPA</t>
  </si>
  <si>
    <t>RESCATE DE ESPACIOS PÚBLICOS</t>
  </si>
  <si>
    <t>COINVERSIÓN SOCIAL</t>
  </si>
  <si>
    <t>ZONAS PRIORITARIAS</t>
  </si>
  <si>
    <t>4213-15</t>
  </si>
  <si>
    <t xml:space="preserve">INFRAESTRUCTURA DEPORTIVA - CONADE </t>
  </si>
  <si>
    <t>4213-16</t>
  </si>
  <si>
    <t>4213-17</t>
  </si>
  <si>
    <t>4213-18</t>
  </si>
  <si>
    <t>4213-19</t>
  </si>
  <si>
    <t>4213-20</t>
  </si>
  <si>
    <t>4213-21</t>
  </si>
  <si>
    <t>CONVENIOS DE DESARROLLO SOCIAL</t>
  </si>
  <si>
    <t>4213-22</t>
  </si>
  <si>
    <t>4213-23</t>
  </si>
  <si>
    <t>4213-24</t>
  </si>
  <si>
    <t>4213-25</t>
  </si>
  <si>
    <t>4213-26</t>
  </si>
  <si>
    <t>TRANSFERENCIA POR SUBSIDIO MUNICIPAL</t>
  </si>
  <si>
    <t>01-9999-1</t>
  </si>
  <si>
    <t>BANCA DE DESARROLLO</t>
  </si>
  <si>
    <t>01-9999-1-1</t>
  </si>
  <si>
    <t>BANOBRAS</t>
  </si>
  <si>
    <t>01-9999-1-2</t>
  </si>
  <si>
    <t>01-9999-1-3</t>
  </si>
  <si>
    <t>01-9999-2</t>
  </si>
  <si>
    <t xml:space="preserve">BANCA COMERCIAL </t>
  </si>
  <si>
    <t>01-9999-2-1</t>
  </si>
  <si>
    <t xml:space="preserve">BANORTE </t>
  </si>
  <si>
    <t>01-9999-2-2</t>
  </si>
  <si>
    <t xml:space="preserve">INTERACCIONES </t>
  </si>
  <si>
    <t>&gt; SÓLO SI SON BIENES NO INVENTARIADOS ****ESTABA EN LA 4151****</t>
  </si>
  <si>
    <t>anteriormente considerados en 4161</t>
  </si>
  <si>
    <t>4117-03</t>
  </si>
  <si>
    <t>4141-03</t>
  </si>
  <si>
    <t>4141-03-0002</t>
  </si>
  <si>
    <t>4141-03-0004</t>
  </si>
  <si>
    <t>4141-03-0005</t>
  </si>
  <si>
    <t>4141-04</t>
  </si>
  <si>
    <t>4141-04-0002</t>
  </si>
  <si>
    <t>4141-04-0003</t>
  </si>
  <si>
    <t>4141-04-0004</t>
  </si>
  <si>
    <t>4141-05-0002</t>
  </si>
  <si>
    <t>4213-27</t>
  </si>
  <si>
    <t>4213-28</t>
  </si>
  <si>
    <t>BANSEFI</t>
  </si>
  <si>
    <t>NAFIN</t>
  </si>
  <si>
    <t xml:space="preserve"> SÓLO APLICA PARA SMAP </t>
  </si>
  <si>
    <t>CLAVE</t>
  </si>
  <si>
    <t xml:space="preserve">1. ESTE TOTAL SE DEBERÁ COTEJAR CON EL TOTAL DEL INGRESO PRESUPUESTADO </t>
  </si>
  <si>
    <t xml:space="preserve">2. CON LOS TOTALES POR CADA FUENTE DE FINANCIAMIENTO, DEBERÁ PRESUPUESTAR LA APLICACIÓN DEL GASTO EN SU PRESUPUESTO DE EGRESOS </t>
  </si>
  <si>
    <t>VENTA DE BIENES Y SERVICIOS DEL SISTEMA DE AGUA POTABLE</t>
  </si>
  <si>
    <t>TOTAL FUENTE DE FINANCIAMIENTO / INGRESO</t>
  </si>
  <si>
    <t xml:space="preserve">NOTA: DEBE PRESENTARSE DEBIDAMENTE SIGNADO Y SELLADO </t>
  </si>
  <si>
    <r>
      <t xml:space="preserve">ESTAS CUENTAS SON DE INGRESO FINANCIERAS  
</t>
    </r>
    <r>
      <rPr>
        <b/>
        <u val="double"/>
        <sz val="12"/>
        <color rgb="FF002060"/>
        <rFont val="Calibri"/>
        <family val="2"/>
        <scheme val="minor"/>
      </rPr>
      <t>NO</t>
    </r>
    <r>
      <rPr>
        <sz val="12"/>
        <color rgb="FF002060"/>
        <rFont val="Calibri"/>
        <family val="2"/>
        <scheme val="minor"/>
      </rPr>
      <t xml:space="preserve"> PRESUPUESTALES</t>
    </r>
  </si>
  <si>
    <t>4151-03</t>
  </si>
  <si>
    <t>ALBERCA OLIMPICA</t>
  </si>
  <si>
    <t>COSTO ANUAL MENSUALIDADES</t>
  </si>
  <si>
    <t>CAMBIO DE HORARIO DE ALBERCA</t>
  </si>
  <si>
    <t>4151-03-0001</t>
  </si>
  <si>
    <t>4151-03-0002</t>
  </si>
  <si>
    <t>4151-03-0003</t>
  </si>
  <si>
    <t>4151-03-0004</t>
  </si>
  <si>
    <t>4151-03-0005</t>
  </si>
  <si>
    <t>4151-03-0006</t>
  </si>
  <si>
    <t>RECAUDACIÓN MUNICIPIO</t>
  </si>
  <si>
    <t>SERVICIO DE TRASLADO DE PERSONAS</t>
  </si>
  <si>
    <t>VENTA DE MATERIALES PETREOS</t>
  </si>
  <si>
    <t xml:space="preserve">CONVENIOS SALUD </t>
  </si>
  <si>
    <t>4213-29</t>
  </si>
  <si>
    <t>4213-30</t>
  </si>
  <si>
    <t>LEGISLATURA</t>
  </si>
  <si>
    <t xml:space="preserve">AUDITORÍA </t>
  </si>
  <si>
    <t>FORMATO</t>
  </si>
  <si>
    <t xml:space="preserve">LE SERVIRÁ PARA: </t>
  </si>
  <si>
    <r>
      <t xml:space="preserve">Este formato es el que </t>
    </r>
    <r>
      <rPr>
        <b/>
        <sz val="11"/>
        <color theme="1"/>
        <rFont val="Calibri"/>
        <family val="2"/>
        <scheme val="minor"/>
      </rPr>
      <t xml:space="preserve">debe ir en el artículo 2° de la Ley de Ingresos </t>
    </r>
    <r>
      <rPr>
        <u/>
        <sz val="11"/>
        <color theme="1"/>
        <rFont val="Calibri"/>
        <family val="2"/>
        <scheme val="minor"/>
      </rPr>
      <t>(puede copiar y pegar)</t>
    </r>
  </si>
  <si>
    <t>4213-31</t>
  </si>
  <si>
    <t>CONTINGENCIAS ECONÓMICAS</t>
  </si>
  <si>
    <t>4143-04-0012</t>
  </si>
  <si>
    <t>CERTIFICACION INTERESTATAL</t>
  </si>
  <si>
    <t>4141-03-0006</t>
  </si>
  <si>
    <t>4141-03-0007</t>
  </si>
  <si>
    <t>REFRENDO DE USO DE TERRENO</t>
  </si>
  <si>
    <t>TRASLADO DE DERECHOS DE TERRENO</t>
  </si>
  <si>
    <t>LEGALIZACION DE FIRMAS POR JUEZ COMUNITARIO</t>
  </si>
  <si>
    <t>LEGALIZACION DE FIRMAS EN PLANO CATASTRAL</t>
  </si>
  <si>
    <t>4143-04-0013</t>
  </si>
  <si>
    <t>RENOVACIÓN DE FIERRO DE HERRAR</t>
  </si>
  <si>
    <t>MODIFICACIÓN DE FIERRO DE HERRAR</t>
  </si>
  <si>
    <t>4149-05</t>
  </si>
  <si>
    <t>4149-06</t>
  </si>
  <si>
    <t xml:space="preserve">SERVICIOS QUE BRINDA LA UBR - UNIDAD BÁSICA DE REHABILITACIÓN </t>
  </si>
  <si>
    <t>PROPAGANDA EN CASETAS TELEFÓNICAS</t>
  </si>
  <si>
    <t xml:space="preserve">CUOTAS DE RECUPERACIÓN – PROGRAMAS  DIF ESTATAL </t>
  </si>
  <si>
    <t>CUOTAS DE RECUPERACIÓN – PROGRAMA LICONSA</t>
  </si>
  <si>
    <t>SAMA - LUMINARIAS ECOLÓGICAS</t>
  </si>
  <si>
    <t>4213-32</t>
  </si>
  <si>
    <t>4213-33</t>
  </si>
  <si>
    <t xml:space="preserve">INSPECCIÓN DE PRODUCTOS CÁRNICOS </t>
  </si>
  <si>
    <t>4143-01-0017</t>
  </si>
  <si>
    <t>CERTIFICACIÓN EN FORMAS IMPRESAS P/ TRAMITES ADMVOS</t>
  </si>
  <si>
    <t>4213-35</t>
  </si>
  <si>
    <t>SINFRA - VIVIENDA</t>
  </si>
  <si>
    <t>SINFRA - CAMINOS</t>
  </si>
  <si>
    <t>PERIFONEO</t>
  </si>
  <si>
    <t xml:space="preserve">GASTOS DE  COBRANZA - IMPUESTOS </t>
  </si>
  <si>
    <t xml:space="preserve">GASTOS DE COBRANZA - DERECHOS </t>
  </si>
  <si>
    <t xml:space="preserve">MARIANA TRINITARIA </t>
  </si>
  <si>
    <t>4213-36</t>
  </si>
  <si>
    <t>SERVICIO DE AGUA POTABLE</t>
  </si>
  <si>
    <t xml:space="preserve">CONTRATOS </t>
  </si>
  <si>
    <t>MEDIDORES</t>
  </si>
  <si>
    <t>VÁLVULAS</t>
  </si>
  <si>
    <t>MATERIAL DE INSTALACIÓN</t>
  </si>
  <si>
    <t>DERECHO DE INCORPORACIÓN A RED DE AGUA POTABLE</t>
  </si>
  <si>
    <t>DERECHO DE INCORPORACIÓN DE FRACCIONAMIENTOS A RED DE AGUA POTABLE</t>
  </si>
  <si>
    <t>CAMBIO DE NOMBRE DE CONTRATO</t>
  </si>
  <si>
    <t>BAJA TEMPORAL</t>
  </si>
  <si>
    <t>SERVICIO DE DRENAJE Y ALCANTARILLADO</t>
  </si>
  <si>
    <t>CUOTA POR DESCARGA</t>
  </si>
  <si>
    <t>DESASOLVE</t>
  </si>
  <si>
    <t>SANEAMIENTO</t>
  </si>
  <si>
    <t>CUOTA POR SANEAMIENTO</t>
  </si>
  <si>
    <t xml:space="preserve">OTROS </t>
  </si>
  <si>
    <t>FACTIBILIDAD DE SERVICIOS</t>
  </si>
  <si>
    <t>AGUA TRATADA</t>
  </si>
  <si>
    <t>EXTRACCIÓN</t>
  </si>
  <si>
    <t>CUOTA PARA MANTENIMIENTO DE RED</t>
  </si>
  <si>
    <t>CONSTANCIAS</t>
  </si>
  <si>
    <t>REPOSICIÓN DE RECIBO</t>
  </si>
  <si>
    <t>MULTAS ADMINISTRATIVAS</t>
  </si>
  <si>
    <t>GARRAFON</t>
  </si>
  <si>
    <t>AGUA EMBOTELLADA</t>
  </si>
  <si>
    <t>HIELO</t>
  </si>
  <si>
    <t>4143-17-01</t>
  </si>
  <si>
    <t>4143-17-01-01</t>
  </si>
  <si>
    <t>4143-17-01-02</t>
  </si>
  <si>
    <t>4143-17-01-03</t>
  </si>
  <si>
    <t>4143-17-01-04</t>
  </si>
  <si>
    <t>4143-17-01-05</t>
  </si>
  <si>
    <t>4143-17-01-06</t>
  </si>
  <si>
    <t>4143-17-01-07</t>
  </si>
  <si>
    <t>4143-17-01-08</t>
  </si>
  <si>
    <t>4143-17-01-09</t>
  </si>
  <si>
    <t>4143-17-01-10</t>
  </si>
  <si>
    <t>4143-17-01-11</t>
  </si>
  <si>
    <t>4143-17-02</t>
  </si>
  <si>
    <t>4143-17-03</t>
  </si>
  <si>
    <t>4143-17-03-01</t>
  </si>
  <si>
    <t>4143-17-02-01</t>
  </si>
  <si>
    <t>4143-17-02-02</t>
  </si>
  <si>
    <t>4143-17-02-03</t>
  </si>
  <si>
    <t>4143-17-04</t>
  </si>
  <si>
    <t>4143-17-04-01</t>
  </si>
  <si>
    <t>4143-17-04-02</t>
  </si>
  <si>
    <t>4143-17-04-03</t>
  </si>
  <si>
    <t>4143-17-04-04</t>
  </si>
  <si>
    <t>4143-17-04-05</t>
  </si>
  <si>
    <t>4143-17-04-06</t>
  </si>
  <si>
    <t>4143-17-04-08</t>
  </si>
  <si>
    <t>4143-17-04-10</t>
  </si>
  <si>
    <t>4399-02</t>
  </si>
  <si>
    <t>DONACIONES EN ESPECIE</t>
  </si>
  <si>
    <t>4169-05-001</t>
  </si>
  <si>
    <t>4169-05-002</t>
  </si>
  <si>
    <t>4169-06-0004</t>
  </si>
  <si>
    <t>4169-06-0005</t>
  </si>
  <si>
    <t>4169-06-0006</t>
  </si>
  <si>
    <t>4169-06-0007</t>
  </si>
  <si>
    <t>4169-06-0008</t>
  </si>
  <si>
    <t>4169-07</t>
  </si>
  <si>
    <t>4169-07-0001</t>
  </si>
  <si>
    <t>4169-07-0002</t>
  </si>
  <si>
    <t>4169-07-0003</t>
  </si>
  <si>
    <t>4169-05</t>
  </si>
  <si>
    <t>4149-07</t>
  </si>
  <si>
    <t>4211-03</t>
  </si>
  <si>
    <t xml:space="preserve">FONDO DEL IMPUESTO SOBRE LA RENTA </t>
  </si>
  <si>
    <t xml:space="preserve">FONDO MINERO </t>
  </si>
  <si>
    <t>4399-02-0001</t>
  </si>
  <si>
    <t>XXXX</t>
  </si>
  <si>
    <t>ENAJENACIÓN DE BIENES PRIOPIEDAD DEL MUNICIPIO - INVENTARIADOS</t>
  </si>
  <si>
    <t>UTILIDAD POR VENTA DE BIENES MUEBLES</t>
  </si>
  <si>
    <t>UTILIDAD POR VENTA DE BIENES INMUEBLES</t>
  </si>
  <si>
    <t>4213-37</t>
  </si>
  <si>
    <t>CUOTA PARA PAGO DE DERECHOS DE EXTRACCIÓN</t>
  </si>
  <si>
    <t>4149-07-0001</t>
  </si>
  <si>
    <t>4149-07-0002</t>
  </si>
  <si>
    <t>4149-07-0003</t>
  </si>
  <si>
    <t>4149-07-0004</t>
  </si>
  <si>
    <t>4149-07-0005</t>
  </si>
  <si>
    <t>4149-07-0006</t>
  </si>
  <si>
    <t>4149-07-0007</t>
  </si>
  <si>
    <t>4149-07-0008</t>
  </si>
  <si>
    <t>4149-07-0009</t>
  </si>
  <si>
    <t>4149-07-0010</t>
  </si>
  <si>
    <t>4149-07-0011</t>
  </si>
  <si>
    <t>4149-07-0012</t>
  </si>
  <si>
    <t>4149-07-0013</t>
  </si>
  <si>
    <t>4169-08</t>
  </si>
  <si>
    <t>4169-08-0001</t>
  </si>
  <si>
    <t xml:space="preserve">SERVICIOS MÉDICOS </t>
  </si>
  <si>
    <t>4143-02-0016</t>
  </si>
  <si>
    <t>73-01</t>
  </si>
  <si>
    <t>4172-1-01</t>
  </si>
  <si>
    <t>DIF MUNICIPAL - VENTA DE BIENES</t>
  </si>
  <si>
    <t>4172-1-01-01</t>
  </si>
  <si>
    <t>4172-1-01-01-01</t>
  </si>
  <si>
    <t>4172-1-01-01-02</t>
  </si>
  <si>
    <t>4172-1-01-01-03</t>
  </si>
  <si>
    <t>4172-1-01-02</t>
  </si>
  <si>
    <t>4172-1-01-02-01</t>
  </si>
  <si>
    <t>4172-1-01-02-02</t>
  </si>
  <si>
    <t>4172-1-01-02-03</t>
  </si>
  <si>
    <t>4172-1-01-03</t>
  </si>
  <si>
    <t>CUOTAS DE RECUPERACIÓN – COCINA POPULAR</t>
  </si>
  <si>
    <t>4172-1-01-03-01</t>
  </si>
  <si>
    <t>ALIMENTOS</t>
  </si>
  <si>
    <t>4172-1-02</t>
  </si>
  <si>
    <t>VENTA DE BIENES DEL MUNICIPIO</t>
  </si>
  <si>
    <t>4172-1-02-01</t>
  </si>
  <si>
    <t>4172-1-02-02</t>
  </si>
  <si>
    <t xml:space="preserve">PLANTA PURIFICADORA - AGUA </t>
  </si>
  <si>
    <t>4172-1-02-03</t>
  </si>
  <si>
    <t>73-02</t>
  </si>
  <si>
    <t>4172-2-01</t>
  </si>
  <si>
    <t>DIF MUNICIPAL - SERVICIOS</t>
  </si>
  <si>
    <t>4172-2-01-01</t>
  </si>
  <si>
    <t>4172-2-01-01-01</t>
  </si>
  <si>
    <t>4172-2-01-01-02</t>
  </si>
  <si>
    <t>4172-2-01-01-03</t>
  </si>
  <si>
    <t>4172-2-01-01-05</t>
  </si>
  <si>
    <t>4172-2-01-01-06</t>
  </si>
  <si>
    <t>4172-2-02</t>
  </si>
  <si>
    <t>VENTA DE SERVICIOS DEL MUNICIPIO</t>
  </si>
  <si>
    <t>4172-2-02-01</t>
  </si>
  <si>
    <t>4172-2-02-02</t>
  </si>
  <si>
    <t>4172-2-02-03</t>
  </si>
  <si>
    <t>4172-2-02-04</t>
  </si>
  <si>
    <t>4172-2-02-05</t>
  </si>
  <si>
    <t>4172-2-02-06</t>
  </si>
  <si>
    <t>4172-2-02-07</t>
  </si>
  <si>
    <t>4172-2-03</t>
  </si>
  <si>
    <t>CASA DE CULTURA - SERVICIOS/CURSOS</t>
  </si>
  <si>
    <t>4172-2-03-01</t>
  </si>
  <si>
    <t>4172-2-03-02</t>
  </si>
  <si>
    <t>4173-1-01</t>
  </si>
  <si>
    <t>AGUA POTABLE - VENTA DE BIENES</t>
  </si>
  <si>
    <t>4173-1-01-01</t>
  </si>
  <si>
    <t>4173-1-01-02</t>
  </si>
  <si>
    <t>4173-1-01-03</t>
  </si>
  <si>
    <t>4173-1-02</t>
  </si>
  <si>
    <t>DRENAJE Y ALCANTARILLADO - VENTA DE BIENES</t>
  </si>
  <si>
    <t>4173-1-02-01</t>
  </si>
  <si>
    <t>4173-1-03</t>
  </si>
  <si>
    <t>PLANTA PURIFICADORA - VENTA DE BIENES</t>
  </si>
  <si>
    <t>4173-1-03-01</t>
  </si>
  <si>
    <t>4173-1-03-02</t>
  </si>
  <si>
    <t>4173-2-01</t>
  </si>
  <si>
    <t>AGUA POTABLE - SERVICIOS</t>
  </si>
  <si>
    <t>4173-2-01-01</t>
  </si>
  <si>
    <t>4173-2-01-02</t>
  </si>
  <si>
    <t>4173-2-01-03</t>
  </si>
  <si>
    <t>4173-2-01-04</t>
  </si>
  <si>
    <t>4173-2-01-05</t>
  </si>
  <si>
    <t>4173-2-01-06</t>
  </si>
  <si>
    <t>4173-2-01-07</t>
  </si>
  <si>
    <t>4173-2-01-08</t>
  </si>
  <si>
    <t>4173-2-01-09</t>
  </si>
  <si>
    <t>4173-2-01-10</t>
  </si>
  <si>
    <t>4173-2-01-11</t>
  </si>
  <si>
    <t>4173-2-01-12</t>
  </si>
  <si>
    <t>4173-2-01-13</t>
  </si>
  <si>
    <t>4173-2-01-14</t>
  </si>
  <si>
    <t>4173-2-01-15</t>
  </si>
  <si>
    <t>4173-2-01-16</t>
  </si>
  <si>
    <t>4173-2-01-17</t>
  </si>
  <si>
    <t>4173-2-01-18</t>
  </si>
  <si>
    <t>4173-2-01-19</t>
  </si>
  <si>
    <t>4173-2-02</t>
  </si>
  <si>
    <t>DRENAJE Y ALCANTARILLADO - SERVICIOS</t>
  </si>
  <si>
    <t>4173-2-02-01</t>
  </si>
  <si>
    <t>4173-2-02-02</t>
  </si>
  <si>
    <t>4173-2-03</t>
  </si>
  <si>
    <t>SANEAMIENTO - SERVICIOS</t>
  </si>
  <si>
    <t>4173-2-03-01</t>
  </si>
  <si>
    <t>4173-2-04</t>
  </si>
  <si>
    <t>PLANTA PURIFICADORA - SERVICIOS</t>
  </si>
  <si>
    <t>4173-2-04-01</t>
  </si>
  <si>
    <t>*</t>
  </si>
  <si>
    <t>4221-02</t>
  </si>
  <si>
    <t xml:space="preserve">REINTEGRO DEL IMPUESTO SOBRE LA RENTA </t>
  </si>
  <si>
    <t xml:space="preserve">ESTA SÓLO APLICA PARA SMAP </t>
  </si>
  <si>
    <t>ESTA SÓLO APLICA PARA SMAP</t>
  </si>
  <si>
    <t xml:space="preserve">AGUA POTABLE </t>
  </si>
  <si>
    <t>FUENTE DE FINANCIAMIENTO</t>
  </si>
  <si>
    <t>TRES POR UNO</t>
  </si>
  <si>
    <t>PROGRAMA DE FORTALECIMIENTO A LA TRASVERSALIDAD DE LA PERSPECTIVA DE GENERO</t>
  </si>
  <si>
    <t>PAICE (Programa de Apoyo a la Infraestructura Cultural)</t>
  </si>
  <si>
    <t>FOREMOBA (Fondo de Apoyo a Comunidades para la Restauración de Monumentos y Bienes Artísticos de Propiedad Federal )</t>
  </si>
  <si>
    <t>FONCA (Fondo Nacional para la Cultura y las Artes)</t>
  </si>
  <si>
    <t>APOYO FEDERAL PARA EL PAGO DE ADEUDOS DE SUMINISTRO DE ENERGÍA ELECTRICA</t>
  </si>
  <si>
    <t>FONDO DE INFRAESTRUCTURA DEPORTIVA</t>
  </si>
  <si>
    <t>FONREGION (Fondo Regional)</t>
  </si>
  <si>
    <t>FORTALECE (Fondo para el Fortalecimiento de la Infraestructura Estatal y Municipal)</t>
  </si>
  <si>
    <t>FAIP (Fondo de Apoyo de Infraestructura y Productividad)</t>
  </si>
  <si>
    <t>FOPADEM (Fondo de Pavimentación y Desarrollo Municipal)</t>
  </si>
  <si>
    <t>PRODDER (Programa de Devolución de Derechos - CNA)</t>
  </si>
  <si>
    <t>PROTAR  (Tratamiento de Aguas Residuales - CNA)</t>
  </si>
  <si>
    <t>FISE (Fondo de Aportaciones para la Infraestructura Social Estatal )</t>
  </si>
  <si>
    <t>SAMA -  AGUA Y ALCANTARILLADO</t>
  </si>
  <si>
    <t>VENTA DE BIENES Y SERVICIOS DEL DIF MUNICIPAL</t>
  </si>
  <si>
    <t>FORTASEG (Programa de Fortalecimiento para la Seguridad)</t>
  </si>
  <si>
    <t>PRODERMAGICO (Programa Y Desarrollo Regional Turistico Sustentable Y Pueblos Mágicos)</t>
  </si>
  <si>
    <t>PRODI (Programa de Desarrollo Integral - CNA)</t>
  </si>
  <si>
    <t>VENTA DE BIENES Y SERVICIOS DEL MUNICIPIO</t>
  </si>
  <si>
    <t>RECAUDACIÓN SISTEMA DE AGUA POTABLE</t>
  </si>
  <si>
    <t xml:space="preserve">CONTINGENCIAS ECONÓMICAS </t>
  </si>
  <si>
    <t>4213-38</t>
  </si>
  <si>
    <t>4213-39</t>
  </si>
  <si>
    <t xml:space="preserve">FONDOS INTERNACIONALES </t>
  </si>
  <si>
    <t>SUBSIDIO DE LA TESORERIA MUNICIPAL AL SMAP</t>
  </si>
  <si>
    <t xml:space="preserve">TOTAL </t>
  </si>
  <si>
    <t xml:space="preserve">PRODUCTOS </t>
  </si>
  <si>
    <t xml:space="preserve">APROVECHAMIENTOS </t>
  </si>
  <si>
    <t>4173-2-01-20</t>
  </si>
  <si>
    <t>RECURSOS LIBRE DISPOSICIÓN</t>
  </si>
  <si>
    <t xml:space="preserve">RECURSOS ETIQUETADOS </t>
  </si>
  <si>
    <t>4173-1-03-03</t>
  </si>
  <si>
    <t>GARRAFONES</t>
  </si>
  <si>
    <t>4213-1</t>
  </si>
  <si>
    <t>CONVENIOS DE LIBRE DISPOSICIÓN</t>
  </si>
  <si>
    <t>4213-2</t>
  </si>
  <si>
    <t>CONVENIOS ETIQUETADOS</t>
  </si>
  <si>
    <t>4213-2-01</t>
  </si>
  <si>
    <t>4213-2-02</t>
  </si>
  <si>
    <t>4213-2-03</t>
  </si>
  <si>
    <t>4213-2-04</t>
  </si>
  <si>
    <t>4213-2-05</t>
  </si>
  <si>
    <t>4213-2-06</t>
  </si>
  <si>
    <t>4213-2-07</t>
  </si>
  <si>
    <t>4213-2-08</t>
  </si>
  <si>
    <t>4213-2-09</t>
  </si>
  <si>
    <t>4213-2-10</t>
  </si>
  <si>
    <t>4213-2-11</t>
  </si>
  <si>
    <t>4213-2-12</t>
  </si>
  <si>
    <t>4213-2-13</t>
  </si>
  <si>
    <t>4213-2-14</t>
  </si>
  <si>
    <t>4213-2-15</t>
  </si>
  <si>
    <t>4213-2-16</t>
  </si>
  <si>
    <t>4213-2-17</t>
  </si>
  <si>
    <t>4213-2-18</t>
  </si>
  <si>
    <t>4213-2-19</t>
  </si>
  <si>
    <t>4213-2-20</t>
  </si>
  <si>
    <t>4213-2-21</t>
  </si>
  <si>
    <t>4213-2-22</t>
  </si>
  <si>
    <t>4213-2-23</t>
  </si>
  <si>
    <t>4213-2-24</t>
  </si>
  <si>
    <t>4213-2-25</t>
  </si>
  <si>
    <t>4213-2-26</t>
  </si>
  <si>
    <t>4213-2-27</t>
  </si>
  <si>
    <t>4213-2-28</t>
  </si>
  <si>
    <t>4213-2-29</t>
  </si>
  <si>
    <t>4213-2-30</t>
  </si>
  <si>
    <t>4213-2-31</t>
  </si>
  <si>
    <t>4213-2-32</t>
  </si>
  <si>
    <t>4213-2-33</t>
  </si>
  <si>
    <t>4213-2-35</t>
  </si>
  <si>
    <t>4213-2-36</t>
  </si>
  <si>
    <t>4213-2-37</t>
  </si>
  <si>
    <t>4213-2-38</t>
  </si>
  <si>
    <t>4213-2-39</t>
  </si>
  <si>
    <t>SUBSIDIOS Y SUBVENCIONES DE LIBRE DISPOSICIÓN</t>
  </si>
  <si>
    <t>SUBSIDIOS Y SUBVENCIONES ETIQUETADOS</t>
  </si>
  <si>
    <t>4223-1</t>
  </si>
  <si>
    <t>4223-2</t>
  </si>
  <si>
    <t xml:space="preserve">FONDO DE FOMENTO MUNICIPAL </t>
  </si>
  <si>
    <t xml:space="preserve">IMPUESTO ESPECIAL SOBRE PRODUCCIÓN Y SERVICIOS </t>
  </si>
  <si>
    <t>FONDO DE ESTABILIZACIÓN DE LOS INGRESOS DE LAS ENTIDADES FEDERATIVAS  (FEIEF)</t>
  </si>
  <si>
    <t>4211-04</t>
  </si>
  <si>
    <t>4211-05</t>
  </si>
  <si>
    <t>4211-06</t>
  </si>
  <si>
    <t>4211-07</t>
  </si>
  <si>
    <t>4211-08</t>
  </si>
  <si>
    <t>4211-09</t>
  </si>
  <si>
    <t>4211-10</t>
  </si>
  <si>
    <t>4211-11</t>
  </si>
  <si>
    <t>4211-12</t>
  </si>
  <si>
    <t>TIPO DE CUENTA</t>
  </si>
  <si>
    <t xml:space="preserve">RECURSOS DERIVADOS DE FINANCIAMIENTO </t>
  </si>
  <si>
    <t>x</t>
  </si>
  <si>
    <t>INGRESOS DE LIBRE DISPOSICIÓN</t>
  </si>
  <si>
    <t>INGRESOS ETIQUETADOS</t>
  </si>
  <si>
    <t>INGRESOS DERIVADOS DE FINANCIAMIENTO</t>
  </si>
  <si>
    <t>01-9999-3</t>
  </si>
  <si>
    <t>01-9999-3-1</t>
  </si>
  <si>
    <t>GOBIERNO DEL ESTADO</t>
  </si>
  <si>
    <t xml:space="preserve">SEFIN </t>
  </si>
  <si>
    <t>4221-1</t>
  </si>
  <si>
    <t>4221-2</t>
  </si>
  <si>
    <t>4221-1-01</t>
  </si>
  <si>
    <t>4221-1-02</t>
  </si>
  <si>
    <t>4221-1-03</t>
  </si>
  <si>
    <t>4221-2-03</t>
  </si>
  <si>
    <t>TRANSFERENCIAS INTERNAS DE LIBRE DISPOSICIÓN</t>
  </si>
  <si>
    <t>TRANSFERENCIAS INTERNAS ETIQUETADAS</t>
  </si>
  <si>
    <t>4223-1-01</t>
  </si>
  <si>
    <t>4223-2-01</t>
  </si>
  <si>
    <t>SEFIN</t>
  </si>
  <si>
    <t>MANO DE OBRA DE INSTALACIÓN</t>
  </si>
  <si>
    <t>4143-17-02-04</t>
  </si>
  <si>
    <t>4143-17-01-12</t>
  </si>
  <si>
    <t>4173-2-01-21</t>
  </si>
  <si>
    <t>4173-2-02-03</t>
  </si>
  <si>
    <t>BRIGADAS RUALES DE INCENDIOS FORESTALES</t>
  </si>
  <si>
    <t>55C</t>
  </si>
  <si>
    <t>FONDO DE PROGRAMAS REGIONALES</t>
  </si>
  <si>
    <t>55D</t>
  </si>
  <si>
    <t>55E</t>
  </si>
  <si>
    <t>FONDO DE PROYECTOS DE DESARROLLO REGIONAL B</t>
  </si>
  <si>
    <t>PROGRAMA DE INFRAESTRUCTURA</t>
  </si>
  <si>
    <t>PARTICIPACIONES 2018</t>
  </si>
  <si>
    <t>FONDO III - 2018</t>
  </si>
  <si>
    <t>FONDO IV - 2018</t>
  </si>
  <si>
    <t>TRES POR UNO PARA MIGRANTES</t>
  </si>
  <si>
    <t>COMEDORES COMUNITARIOS</t>
  </si>
  <si>
    <t>PROGRAMAS REGIONALES</t>
  </si>
  <si>
    <t>FONDO DE APOYO A MIGRANTES</t>
  </si>
  <si>
    <t>FONDO DE APOYO EN INFRAESTRUCTURA Y PRODUCTIVIDAD</t>
  </si>
  <si>
    <t>PROYECTOS DE DESARROLLO REGIONAL</t>
  </si>
  <si>
    <t>FONDO PARA EL FORTALECIMIENTO FINANCIERO</t>
  </si>
  <si>
    <t>55A</t>
  </si>
  <si>
    <t>55B</t>
  </si>
  <si>
    <t>55F</t>
  </si>
  <si>
    <t>FONDO DE FORTALECIMIENTO DE INVERSIÓN</t>
  </si>
  <si>
    <t>FONDO GENERAL</t>
  </si>
  <si>
    <t>IMPUESTO SOBRE AUTOMÓVILES NUEVOS</t>
  </si>
  <si>
    <t>FONDO DE COMPENSACIÓN</t>
  </si>
  <si>
    <t>9/11 DEL IEPS S/ VENTAS DE DIESEL Y GASOLINAS</t>
  </si>
  <si>
    <t>FONDO DE COMPENSACIÓN DEL ISAN</t>
  </si>
  <si>
    <t>4223-2-02</t>
  </si>
  <si>
    <t>MARIANA TRINITARIA</t>
  </si>
  <si>
    <t>4213-1-01</t>
  </si>
  <si>
    <t>4213-1-02</t>
  </si>
  <si>
    <t>4213-2-40</t>
  </si>
  <si>
    <t>4213-2-41</t>
  </si>
  <si>
    <t>4213-2-42</t>
  </si>
  <si>
    <t>4213-2-43</t>
  </si>
  <si>
    <t>4213-2-44</t>
  </si>
  <si>
    <t>4213-40</t>
  </si>
  <si>
    <t>4213-41</t>
  </si>
  <si>
    <t>4213-42</t>
  </si>
  <si>
    <t>4213-43</t>
  </si>
  <si>
    <t>4213-44</t>
  </si>
  <si>
    <t>4399-02-0002</t>
  </si>
  <si>
    <t>PREDIAL URBANO AÑO ACTUAL</t>
  </si>
  <si>
    <t>FONDO DE FISCALIZACIÓN Y RECAUDACIÓN</t>
  </si>
  <si>
    <t>Proyecciones de Ingresos - LDF</t>
  </si>
  <si>
    <t>(PESOS)</t>
  </si>
  <si>
    <t>(CIFRAS NOMINALES)</t>
  </si>
  <si>
    <t>A.  Impuestos</t>
  </si>
  <si>
    <t>B.  Cuotas y Aportaciones de Seguridad Social</t>
  </si>
  <si>
    <t>C.  Contribuciones de Mejoras</t>
  </si>
  <si>
    <t>D.  Derechos</t>
  </si>
  <si>
    <t>E.  Productos</t>
  </si>
  <si>
    <t>F.  Aprovechamientos</t>
  </si>
  <si>
    <t>H.  Participaciones</t>
  </si>
  <si>
    <t>A.  Aportaciones</t>
  </si>
  <si>
    <t>B.  Convenios</t>
  </si>
  <si>
    <t>A. Ingresos Derivados de Financiamientos</t>
  </si>
  <si>
    <t>Datos Informativos</t>
  </si>
  <si>
    <t>3. Ingresos Derivados de Financiamiento (3 = 1 + 2)</t>
  </si>
  <si>
    <r>
      <t>1. </t>
    </r>
    <r>
      <rPr>
        <b/>
        <sz val="10"/>
        <color rgb="FF000000"/>
        <rFont val="Arial"/>
        <family val="2"/>
      </rPr>
      <t>Ingresos de Libre Disposición</t>
    </r>
  </si>
  <si>
    <r>
      <t>3. </t>
    </r>
    <r>
      <rPr>
        <b/>
        <sz val="10"/>
        <color rgb="FF000000"/>
        <rFont val="Arial"/>
        <family val="2"/>
      </rPr>
      <t>Ingresos Derivados de Financiamientos (3=A)</t>
    </r>
  </si>
  <si>
    <r>
      <t>4. </t>
    </r>
    <r>
      <rPr>
        <b/>
        <sz val="10"/>
        <color rgb="FF000000"/>
        <rFont val="Arial"/>
        <family val="2"/>
      </rPr>
      <t>Total de Ingresos Proyectados (4=1+2+3)</t>
    </r>
  </si>
  <si>
    <t xml:space="preserve">Concepto </t>
  </si>
  <si>
    <t>1. Ingresos Derivados de Financiamientos con Fuente de Pago de Recursos de Libre Disposición</t>
  </si>
  <si>
    <t>2. Ingresos derivados de Financiamientos con Fuente de Pago de Transferencias Federales Etiquetadas</t>
  </si>
  <si>
    <t>Año
2020</t>
  </si>
  <si>
    <t>Año
2021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</si>
  <si>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Los resultados deberán abarcar para el caso de los Municipios con población mayor o igual a 200,000 habitantes un periodo de tres años, adicional al Año del Ejercicio Vigente; y para los Municipios con población menor a 200,000 habitantes abarcará un año adicional al Año del Ejercicio Vigente,  de conformidad con el artículo 5 fracción II, 18 Fracciones I y IV párrafo segundo de la Ley de Disciplina Financiera de las Entidades Federativas y los Municipios, artículo 15 inciso c fracción II, artículo 24 fracción V de la Ley de Disciplina Financiera y Responsabilidad Hacendaria del Estado de Zacatecas y sus Municipios.
</t>
    </r>
  </si>
  <si>
    <t>Sobre Juegos Permitidos</t>
  </si>
  <si>
    <t>Predial</t>
  </si>
  <si>
    <t>Panteones</t>
  </si>
  <si>
    <t>Registro Civil</t>
  </si>
  <si>
    <t>Servicios Sobre Bienes Inmuebles</t>
  </si>
  <si>
    <t>Desarrollo Urbano</t>
  </si>
  <si>
    <t>Protección Civil</t>
  </si>
  <si>
    <t>Agua Potable</t>
  </si>
  <si>
    <t>Arrendamiento</t>
  </si>
  <si>
    <t>Multas</t>
  </si>
  <si>
    <t>Indemnizaciones</t>
  </si>
  <si>
    <t>Otros Aprovechamientos</t>
  </si>
  <si>
    <t>Seguridad Pública</t>
  </si>
  <si>
    <t>Endeudamiento Interno</t>
  </si>
  <si>
    <t>Banca Comercial</t>
  </si>
  <si>
    <t>Ingresos y Otros Beneficios</t>
  </si>
  <si>
    <t>Ingresos de Gestión</t>
  </si>
  <si>
    <t>Gobierno del Estado</t>
  </si>
  <si>
    <t>Impuestos Sobre los Ingresos</t>
  </si>
  <si>
    <t>Sobre Diversiones y Espectaculos Publicos</t>
  </si>
  <si>
    <t>Impuestos Sobre el Patrimonio</t>
  </si>
  <si>
    <t>Impuestos Sobre la Producción, el Consumo y las Transacciones</t>
  </si>
  <si>
    <t>Sobre Adquisiciones de Bienes Inmuebles</t>
  </si>
  <si>
    <t>Accesorios de Impuestos</t>
  </si>
  <si>
    <t>Contribuciones de Mejoras</t>
  </si>
  <si>
    <t>Derechos por el Uso, Goce, Aprovechamiento o Explotación de Bienes de Dominio Público</t>
  </si>
  <si>
    <t>Plazas y Mercados</t>
  </si>
  <si>
    <t>Espacios Para Servicio de Carga y Descarga</t>
  </si>
  <si>
    <t>Rastros y Servicios Conexos</t>
  </si>
  <si>
    <t>Canalización de Instalaciones en la Vía Pública</t>
  </si>
  <si>
    <t>Derechos por Prestación de Servicios</t>
  </si>
  <si>
    <t>Certificaciones y Legalizaciones</t>
  </si>
  <si>
    <t>Servicio de Limpia, Recolección, Traslado, Tratamiento  y Disposición Final  de Residuos Sólidos</t>
  </si>
  <si>
    <t>Licencias de Construccion</t>
  </si>
  <si>
    <t>Ecología y Medio Ambiente</t>
  </si>
  <si>
    <t>Accesorios de Derechos</t>
  </si>
  <si>
    <t>Uso de Bienes</t>
  </si>
  <si>
    <t>Gastos de Cobranza</t>
  </si>
  <si>
    <t>Centro de Control Canino</t>
  </si>
  <si>
    <t>Ingresos Derivados de Financiamientos</t>
  </si>
  <si>
    <t>Banca de Desarrollo</t>
  </si>
  <si>
    <t>Servicio Publico de Alumbrado</t>
  </si>
  <si>
    <t>Contribuciones de Mejoras por Obras Públicas</t>
  </si>
  <si>
    <t xml:space="preserve">TABLAS: Artículo 7 - Presupuesto de Egresos </t>
  </si>
  <si>
    <t xml:space="preserve">INGRESOS ESTIMADOS </t>
  </si>
  <si>
    <t xml:space="preserve">IMPORTE </t>
  </si>
  <si>
    <t>Remanentes Bancarios</t>
  </si>
  <si>
    <t>(Especificar Tipo de Recurso, ejm: Fondo IV 2017)</t>
  </si>
  <si>
    <t>Indicar Importe de Remanentes aplicados en Presupuesto de Egresos</t>
  </si>
  <si>
    <t>(Especificar Tipo de Recurso, ejm: FONREGION 2017)</t>
  </si>
  <si>
    <t>Cotejar que este importe sea igual al de el Presupuesto de Egresos</t>
  </si>
  <si>
    <t xml:space="preserve">TABLA: Artículo 15 - Presupuesto de Egresos </t>
  </si>
  <si>
    <t>1. RECURSOS FISCALES</t>
  </si>
  <si>
    <t>2. FINANCIAMIENTOS INTERNOS</t>
  </si>
  <si>
    <t>4. INGRESOS PROPIOS</t>
  </si>
  <si>
    <t>5. RECURSOS FEDERALES</t>
  </si>
  <si>
    <t>6. RECURSOS ESTATALES</t>
  </si>
  <si>
    <t>FONDO DE PROYECTOS  DE DESARROLLO REGIONAL B</t>
  </si>
  <si>
    <t>7. RECURSOS ESTATALES</t>
  </si>
  <si>
    <t xml:space="preserve">TABLA: Anexo 1 - Presupuesto de Egresos </t>
  </si>
  <si>
    <t>TOTAL DE INGRESOS Y OTROS BENEFICIOS</t>
  </si>
  <si>
    <t>1.1.1</t>
  </si>
  <si>
    <t>1.1.2</t>
  </si>
  <si>
    <t>1.2.1</t>
  </si>
  <si>
    <t>1.3.1</t>
  </si>
  <si>
    <t>4.1.1</t>
  </si>
  <si>
    <t>4.1.2</t>
  </si>
  <si>
    <t>4.1.3</t>
  </si>
  <si>
    <t>4.1.4</t>
  </si>
  <si>
    <t>4.1.5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</si>
  <si>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</si>
  <si>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</si>
  <si>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</si>
  <si>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</si>
  <si>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</si>
  <si>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</si>
  <si>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</si>
  <si>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</si>
  <si>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</si>
  <si>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</si>
  <si>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</si>
  <si>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</si>
  <si>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</si>
  <si>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</si>
  <si>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</si>
  <si>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</si>
  <si>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</si>
  <si>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4.4.1</t>
  </si>
  <si>
    <t>4.4.2</t>
  </si>
  <si>
    <t>4.4.3</t>
  </si>
  <si>
    <t>4.4.4</t>
  </si>
  <si>
    <t>4.4.5</t>
  </si>
  <si>
    <t>4.4.6</t>
  </si>
  <si>
    <t>4.4.7</t>
  </si>
  <si>
    <t>5.1.1</t>
  </si>
  <si>
    <t>5.1.2</t>
  </si>
  <si>
    <t>5.1.3</t>
  </si>
  <si>
    <t>APROVECHAMIENTOS DE TIPO CORRIENTE</t>
  </si>
  <si>
    <t>6.1.1</t>
  </si>
  <si>
    <t>6.1.2</t>
  </si>
  <si>
    <t>6.1.3</t>
  </si>
  <si>
    <t>7.3.1</t>
  </si>
  <si>
    <t>7.3.2</t>
  </si>
  <si>
    <t>7.3.3</t>
  </si>
  <si>
    <t>7.3.4</t>
  </si>
  <si>
    <t>7.3.5</t>
  </si>
  <si>
    <t>APORTACIONES</t>
  </si>
  <si>
    <t>0.1.1</t>
  </si>
  <si>
    <t>0.1.2</t>
  </si>
  <si>
    <t>0.1.3</t>
  </si>
  <si>
    <t xml:space="preserve">Nota:
El presente formato se pone a su consideración y conocimiento.
IMCO (INSTITUTO MEXICANO PARA LA COMPETITIVIDAD, A.C.): 
Adopción de las mejores prácticas para mejorar la calidad de Ia información presupuestal, se mejora el ejercicio y transparencia del gasto público, se incentiva la recaudación y en general, se fortalecen las finanzas públicas.
</t>
  </si>
  <si>
    <t>BRIGADAS RURALES INCENDIOS FORESTALES</t>
  </si>
  <si>
    <t>Año en Cuestión (de iniciativa de Ley) 
Año 2019</t>
  </si>
  <si>
    <t>Año
2022</t>
  </si>
  <si>
    <t>Presupuesto de Ingresos para el Ejercicio Fiscal 2019</t>
  </si>
  <si>
    <t>IMPUESTOS NO COMPRENDIDOS EN LA LEY DE INGRESOS VIGENTE, CAUSADOS EN EJERCICIOS FISCALES ANTERIORES PENDIENTES DE LIQUIDACIÓN O PAGO</t>
  </si>
  <si>
    <t>4118-01</t>
  </si>
  <si>
    <t>4132-01</t>
  </si>
  <si>
    <t>DERECHOS NO COMPRENDIDOS EN LA LEY DE INGRESOS VIGENTE, CAUSADOS EN EJERCICIOS FISCALES ANTERIORES PENDIENTES DE LIQUIDACIÓN O PAGO</t>
  </si>
  <si>
    <t>4145-01</t>
  </si>
  <si>
    <t>DERECHOS  NO COMPRENDIDOS EN LA LEY DE INGRESOS VIGENTE, CAUSADOS EN EJERCICIOS FISCALES ANTERIORES PENDIENTES DE LIQUIDACIÓN O PAGO</t>
  </si>
  <si>
    <t>PRODUCTOS NO COMPRENDIDOS EN LA LEY DE INGRESOS VIGENTE, CAUSADOS EN EJERCICIOS FISCALES ANTERIORES PENDIENTES DE LIQUIDACIÓN O PAGO</t>
  </si>
  <si>
    <t>4154-01</t>
  </si>
  <si>
    <t>APROVECHAMIENTOS NO COMPRENDIDOS EN LA LEY DE INGRESOS VIGENTE, CAUSADOS EN EJERCICIOS FISCALES ANTERIORES PENDIENTES DE LIQUIDACIÓN O PAGO</t>
  </si>
  <si>
    <t>4166-01</t>
  </si>
  <si>
    <t>ACCESORIOS DE APROVECHAMIENTOS</t>
  </si>
  <si>
    <t>4168-01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</si>
  <si>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</si>
  <si>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</si>
  <si>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</si>
  <si>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PARTICIPACIONES, APORTACIONES, CONVENIOS, INCENTIVOS DERIVADOS DE LA COLABORACIÓN FISCAL Y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</si>
  <si>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</si>
  <si>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 DE APORTACIONES PARA EL FORTALECIMINETO DE LOS MUNICIPIOS (F IV)</t>
  </si>
  <si>
    <t>4214-01</t>
  </si>
  <si>
    <t>FONDOS DISTINTOS DE APORTACIONES</t>
  </si>
  <si>
    <t>4215-01</t>
  </si>
  <si>
    <t>4215-01-0001</t>
  </si>
  <si>
    <t>TRANSFERENCIAS, ASIGNACIONES, SUBSIDIOS Y SUBVENCIONES, Y PENSIONES Y JUBILACIONES</t>
  </si>
  <si>
    <t>TRANSFERENCIAS Y ASIGNACIONES</t>
  </si>
  <si>
    <t>Endeudaminto Interno</t>
  </si>
  <si>
    <t>Iniciativa de Ley de Ingresos para el Ejercicio Fiscal 2019</t>
  </si>
  <si>
    <t>Impuestos no comprendidos en la Ley de Ingresos vigente, causados en ejercicios fiscales anteriores pendientes de liquidación o pago</t>
  </si>
  <si>
    <t>Contribución de Mejoras no comprendidas en la Ley de Ingresos vigente, causados en ejercicios fiscales anteriores pendientes de liquidación o pago</t>
  </si>
  <si>
    <t>Derechos no comprendidos en la Ley de Ingresos vigente, causados en ejercicios fiscales anteriores pendientes de liquidación o pago</t>
  </si>
  <si>
    <t>Productos no comprendidos en la Ley de Ingresos vigente, causados en ejercicios fiscales anteriores pendientes de liquidación o pago</t>
  </si>
  <si>
    <t>Aprovechamientos no comprendidos en la Ley de Ingresos vigente, causados en ejercicios fiscales anteriores pendientes de liquidación o pago</t>
  </si>
  <si>
    <t>Accesorios de Aprovechamientos</t>
  </si>
  <si>
    <t>Ingresos por Venta de Bienes y Prestación de Servicios</t>
  </si>
  <si>
    <t>Ingresos por Venta de Bienes y Pretación de Servicios de Instituciones Públicas de Seguridad Social</t>
  </si>
  <si>
    <t>Ingresos por Venta de Bienes y Prestación de Servicios de Entidades Paraestatales y Fideicomisos no empresariales y no financieros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</si>
  <si>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</si>
  <si>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</si>
  <si>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</si>
  <si>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Transferencias, Asignaciones, Subsidios y Subvenciones, y Pensiones y Jubilaciones</t>
  </si>
  <si>
    <t>Permisos para festejos</t>
  </si>
  <si>
    <t>Permisos para cierre de calle</t>
  </si>
  <si>
    <t>Fierro de herrar</t>
  </si>
  <si>
    <t>Renovación de fierro de herrar</t>
  </si>
  <si>
    <t>Modificación de fierro de herrar</t>
  </si>
  <si>
    <t>Señal de sangre</t>
  </si>
  <si>
    <t>Anuncios y Propaganda</t>
  </si>
  <si>
    <t>Participaciones , Aportaciones, Convenios, Incentivos derivados de la Colaboración Fiscal y Fondos Distintos de Aportaciones, Transferencias, Asignaciones, Subsidios y Subvenciones, y Pensiones y Jubilcaciones</t>
  </si>
  <si>
    <t>Bebidas Alcohol Etílico</t>
  </si>
  <si>
    <t>Bebidas Alcohólicas Superior a 10 Grados</t>
  </si>
  <si>
    <t>Bebidas Alcohólicas Inferior a 10 Grados</t>
  </si>
  <si>
    <t>Padrón de Proveedores y Contratistas</t>
  </si>
  <si>
    <t>Padrón Municipal de Comercio y Servicios</t>
  </si>
  <si>
    <t>Alberca Olímpica</t>
  </si>
  <si>
    <t>Ingresos por festividad</t>
  </si>
  <si>
    <t>Reintegros</t>
  </si>
  <si>
    <t>Relaciones Exteriores</t>
  </si>
  <si>
    <t>Ingresos por Venta de Bienes y Prestación de Servicios de Empresas Productivas del Estado</t>
  </si>
  <si>
    <t>DIF Municipal-Venta de Bienes</t>
  </si>
  <si>
    <t>DIF Municipal-Servicios</t>
  </si>
  <si>
    <t>Venta de Bienes del Municipio</t>
  </si>
  <si>
    <t>Venta de Servicios del Municipio</t>
  </si>
  <si>
    <t>Casa de Cultura -Servicios/Cursos</t>
  </si>
  <si>
    <t>Agua Potable-Venta de Bienes</t>
  </si>
  <si>
    <t>Drenaje y Alcantarillado-Venta de Bienes</t>
  </si>
  <si>
    <t>Planta Purificadora-Venta de Bienes</t>
  </si>
  <si>
    <t>Agua Potable-Servicios</t>
  </si>
  <si>
    <t>Drenaje y Alcantarillado-Servicios</t>
  </si>
  <si>
    <t>Saneamiento-Servicios</t>
  </si>
  <si>
    <t>Planta Purificadora-Servicios</t>
  </si>
  <si>
    <t>Transferencias y Asignaciones</t>
  </si>
  <si>
    <t>SOBRE DIVERSIONES Y ESPECTÁCULOS PÚBLICOS</t>
  </si>
  <si>
    <t>REFRIGERACIÓN GANADO MAYOR</t>
  </si>
  <si>
    <t>INTRODUCCIÓN GANADO MAYOR FUERA DE HORAS</t>
  </si>
  <si>
    <t>INTRODUCCIÓN PORCINO FUERA DE HORAS</t>
  </si>
  <si>
    <t>REFRIGERACIÓN PORCINO</t>
  </si>
  <si>
    <t>INTRODUCCIÓN MAYOR CARNE OTROS LUGARES</t>
  </si>
  <si>
    <t>INTRODUCCIÓN PORCINO CARNE OTROS LUGARES</t>
  </si>
  <si>
    <t>INCINERACIÓN CARNE GANADO MAYOR</t>
  </si>
  <si>
    <t>INCINERACIÓN CARNE GANADO MENOR</t>
  </si>
  <si>
    <t>USO DE BÁSCULA</t>
  </si>
  <si>
    <t>LAVADO DE VÍSCERAS</t>
  </si>
  <si>
    <t>ASENTAMIENTO ACTAS DE DEFUNCIÓN</t>
  </si>
  <si>
    <t>EXPEDICIÓN DE ACTAS DE NACIMIENTO</t>
  </si>
  <si>
    <t>EXPEDICIÓN DE ACTAS DE DEFUNCION</t>
  </si>
  <si>
    <t>EXPEDICIÓN DE ACTAS DE MATRIMONIO</t>
  </si>
  <si>
    <t>EXPEDICIÓN DE ACTAS DE DIVORCIO</t>
  </si>
  <si>
    <t>CELEBRACIÓN DE MATRIMONIO  EDIFICIO</t>
  </si>
  <si>
    <t>CELEBRACIÓN DE MATRIMONIO FUERA DE EDIFICIO</t>
  </si>
  <si>
    <t>ANOTACIÓN MARGINAL</t>
  </si>
  <si>
    <t>CORRECCIÓN DE DATOS POR ERRORES  ACTAS</t>
  </si>
  <si>
    <t>EXPEDICIÓN DE ACTAS INTERESTATALES</t>
  </si>
  <si>
    <t>INHUMACIÓN  GAVETA SENCILLA  ÁREA VERDE</t>
  </si>
  <si>
    <t>INHUMACIÓN  GAVETA DUPLEX  ÁREA VERDE</t>
  </si>
  <si>
    <t>INHUMACIÓN  CON GAVETA PARVULOS ÁREA VERDE</t>
  </si>
  <si>
    <t>INHUMACIÓN  CON GAVETA TAMAÑO EXTRAGRANDE ÁREA VERDE</t>
  </si>
  <si>
    <t>SERVICIO PÚBLICO DE ALUMBRADO</t>
  </si>
  <si>
    <t>SERVICIO PÚBLICO DE ALUMBRADO (DAP)</t>
  </si>
  <si>
    <t>ELABORACIÓN DE PLANOS</t>
  </si>
  <si>
    <t xml:space="preserve">AUTORIZACIÓN DE DIVISIONES Y FUSIONES DE PREDIOS </t>
  </si>
  <si>
    <t xml:space="preserve">AUTORIZACIÓN DE ALINEAMIENTOS </t>
  </si>
  <si>
    <t>ASIGNACIÓN DE CEDULA Y/O CLAVE CATASTRAL</t>
  </si>
  <si>
    <t>AVALÚOS</t>
  </si>
  <si>
    <t>LOTIFICACIÓN</t>
  </si>
  <si>
    <t>RELOTIFICACIÓN</t>
  </si>
  <si>
    <t>AUTORIZACIÓN DE FRACCIONAMIENTO</t>
  </si>
  <si>
    <t>TRAZO Y LOCALIZACIÓN DE TERRENO</t>
  </si>
  <si>
    <t>LICENCIAS DE CONSTRUCCIÓN</t>
  </si>
  <si>
    <t>PERMISOS PARA CONSTRUCCIÓN</t>
  </si>
  <si>
    <t>PRORROGA PARA TERMINACIÓN DE OBRA</t>
  </si>
  <si>
    <t>CONSTANCIA DE TERMINACIÓN DE OBRA</t>
  </si>
  <si>
    <t>CONSTANCIA DE AUTOCONSTRUCCIÓN</t>
  </si>
  <si>
    <t>BEBIDAS ALCOHÓLICAS SUPERIOR A 10 GRADOS</t>
  </si>
  <si>
    <t>INICIACIÓN - EXPEDICIÓN DE LICENCIA</t>
  </si>
  <si>
    <t>AMPLIACIÓN ALCOHOLES</t>
  </si>
  <si>
    <t>VERIFICACIÓN ALCOHOLES</t>
  </si>
  <si>
    <t>BEBIDAS ALCOHOL ETÍLICO</t>
  </si>
  <si>
    <t>BEBIDAS ALCOHÓLICAS INFERIOR A 10 GRADOS</t>
  </si>
  <si>
    <t>PADRÓN MUNICIPAL DE COMERCIO Y SERVICIOS</t>
  </si>
  <si>
    <t>INSCRIPCIÓN PADRÓN MUNICIPAL DE COMERCIO Y SERVICIOS</t>
  </si>
  <si>
    <t>RENOVACIÓN PADRÓN MUNICIPAL DE COMERCIO Y SERVICIOS</t>
  </si>
  <si>
    <t>PADRÓN DE PROVEEDORES Y CONTRATISTAS</t>
  </si>
  <si>
    <t>ANUNCIOS  PANTALLA ELECTRÓNICA</t>
  </si>
  <si>
    <t>CUOTAS DE INCRIPCIÓN ALBERCA</t>
  </si>
  <si>
    <t>CREDENCIAL Y REPOSICIÓN ALBERCA</t>
  </si>
  <si>
    <t>SEGUROD E VIDA USUARIOS ALBERCA</t>
  </si>
  <si>
    <t>ARRENDAMIENTO DE ALBERCA OLÍMPICA</t>
  </si>
  <si>
    <t>AMPLIACIÓN PARA SEGURIDAD</t>
  </si>
  <si>
    <t>CURSOS DE CAPACITACIÓN</t>
  </si>
  <si>
    <t>CONSTRUCCIÓN DE GAVETA</t>
  </si>
  <si>
    <t>CONSTRUCCIÓN  MONUMENTO LADRILLO O CONCRETO</t>
  </si>
  <si>
    <t>CONSTRUCCIÓN  MONUMENTO CANTERA</t>
  </si>
  <si>
    <t>CONSTRUCCIÓN  MONUMENTO DE GRANITO</t>
  </si>
  <si>
    <t>CONSTRUCCIÓN  MONUMENTO MAT. NO ESP</t>
  </si>
  <si>
    <t>7A</t>
  </si>
  <si>
    <t>G.  Ingresos por Ventas de Bienes y Prestación de  Servicios</t>
  </si>
  <si>
    <t>72-01</t>
  </si>
  <si>
    <t>72-02</t>
  </si>
  <si>
    <t>*Según CRITERIOS para la elaboración y presentación homogénea de la información financiera y de los formatos a que hace referencia la Ley de Disciplina Financiera de las Entidades Federativas y los Municipios, publicados el 11 de octubre de 2016  en el Diario Oficial de la Federación.</t>
  </si>
  <si>
    <t>Resultados de Ingresos - LDF</t>
  </si>
  <si>
    <t>7C</t>
  </si>
  <si>
    <t>Ingresos por ventas de bienes y pretación de servicios</t>
  </si>
  <si>
    <t>Transferencias, Asignaciones, Subsidios y Subvenciones, Pensiones y Jubilaciones</t>
  </si>
  <si>
    <t>FUENTES DE FINANCIAMIENTO 
SEGÚN PRESUPUESTO DE INGRESOS 2019</t>
  </si>
  <si>
    <t>RECAUDACIÓN SMAP</t>
  </si>
  <si>
    <t>PARTICIPACIONES 2019</t>
  </si>
  <si>
    <t>INTERACCIONES</t>
  </si>
  <si>
    <t>BANORTE</t>
  </si>
  <si>
    <r>
      <t xml:space="preserve">FUENTES DE FINANCIAMIENTO 
</t>
    </r>
    <r>
      <rPr>
        <b/>
        <u/>
        <sz val="11"/>
        <rFont val="Gill Sans MT"/>
        <family val="2"/>
      </rPr>
      <t>SEGÚN PRESUPUESTO DE INGRESOS 2019</t>
    </r>
  </si>
  <si>
    <t>DETALLE DE FUENTES DE FINANCIAMIENTO 
SEGÚN PRESUPUESTO DE INGRESOS 2019</t>
  </si>
  <si>
    <t>Presupuesto de Ingresos 
para el Ejercicio Fiscal 2019</t>
  </si>
  <si>
    <t>IMPUESTOS NO COMPRENDIDOS EN LA LEY DE INGRESOS VIGENTE, CAUSADOS EN EJERCICIO FISCALES ANTERIORES PENDIENTES DE LIQUIDACIÓN O PAGO</t>
  </si>
  <si>
    <t>CONTRIBUCIONES DE MEJORAS NO COMPRENDIDAS EN LA LEY DE INGRESOS VIGENTE, CAUSADOS EN EJERCICIO FISCALES ANTERIORES PENDIENTES DE LIQUIDACIÓN O PAGO</t>
  </si>
  <si>
    <t>CONTRIBUCIONES DE MEJORAS NO COMPRENDIDAS EN LA LEY DE INGRESOS VIGENTE, CAUSADOS EN EJERCICIOS FISCALES ANTERIORES PENDIENTES DE LIQUIDACIÓN O PAGO</t>
  </si>
  <si>
    <t>CONTRIBUCIONES DE MEJORAS  NO COMPRENDIDAS EN LA LEY DE INGRESOS VIGENTE, CAUSADAS EN EJERCICIOS FISCALES ANTERIORES PENDIENTES DE LIQUIDACIÓN O PAGO</t>
  </si>
  <si>
    <t>DERECHOS NO COMPRENDIDOS EN LA LEY DE INGRESOS VIGENTE, CAUSADOS EN EJERCICIO FISCALES ANTERIORES PENDIENTES DE LIQUIDACIÓN O PAGO</t>
  </si>
  <si>
    <t>PRODUCTOS NO COMPRENDIDOS EN LA LEY DE INGRESOS VIGENTE, CAUSADOS EN EJERCICIO FISCALES ANTERIORES PENDIENTES DE LIQUIDACIÓN O PAGO</t>
  </si>
  <si>
    <t>APROVECHAMIENTOS NO COMPRENDIDOS EN LA LEY DE INGRESOS VIGENTE, CAUSADOS EN EJERCICIO FISCALES ANTERIORES PENDIENTES DE LIQUIDACIÓN O PAGO</t>
  </si>
  <si>
    <t>ACCESORIOS DE  APROVECHAMIENTOS</t>
  </si>
  <si>
    <t>CASA DE CULTURA-SERVICIOS/CURSOS</t>
  </si>
  <si>
    <t>INGRESOS POR VENTA DE BIENES Y PRESTACIÓN DE SERVICIOS DE ENTIDADES PARAESTATALES Y FIDEICOMISOS NO EMPRESARIALES Y NO FINANCIEROS</t>
  </si>
  <si>
    <t>TRANSFERENCIAS  Y ASIGNACIONES</t>
  </si>
  <si>
    <t>6.1.4</t>
  </si>
  <si>
    <t>6.1.5</t>
  </si>
  <si>
    <t>6.1.6</t>
  </si>
  <si>
    <t>6.1.7</t>
  </si>
  <si>
    <t>6.1.8</t>
  </si>
  <si>
    <t>7.2.1</t>
  </si>
  <si>
    <t>7.2.2</t>
  </si>
  <si>
    <t>7.2.3</t>
  </si>
  <si>
    <t>7.2.4</t>
  </si>
  <si>
    <t>7.2.5</t>
  </si>
  <si>
    <t>7.3.6</t>
  </si>
  <si>
    <t>7.3.7</t>
  </si>
  <si>
    <t>Presupuesto de Ingresos  2019</t>
  </si>
  <si>
    <t>Norma CRI - Ley Ingresos 2019</t>
  </si>
  <si>
    <t>Se presentará como anexo al Proyecto de Ley de Ingresos 2019</t>
  </si>
  <si>
    <t>Se presentará anexo al Presupuesto de Egresos 2019</t>
  </si>
  <si>
    <r>
      <t>INGRESOS POR VENTA DE BIENES Y PRESTACIÓN DE SERVICIOS DE ENTIDADES PARAESTATALES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Y FIDEICOMISOS NO EMPRESARIALES Y NO FINANCIEROS</t>
    </r>
  </si>
  <si>
    <t>C.   Incentivos Derivados de la Colaboración Fiscal</t>
  </si>
  <si>
    <t>D.  Fondos Distintos de Aportaciones</t>
  </si>
  <si>
    <t>E. Transferencias, Subsidios y Subvenciones, y Pensiones, y Jubilaciones</t>
  </si>
  <si>
    <t>F.  Otras Transferencias Federales Etiquetadas</t>
  </si>
  <si>
    <r>
      <t>2. </t>
    </r>
    <r>
      <rPr>
        <b/>
        <sz val="10"/>
        <color rgb="FF000000"/>
        <rFont val="Arial"/>
        <family val="2"/>
      </rPr>
      <t>Transferencias Federales Etiquetadas (2=A+B+C+D+E+F)</t>
    </r>
  </si>
  <si>
    <t xml:space="preserve">I..   Transferencia, Asignaciones, Subsidios y Subvenciones, y Pensiones y Jubilaciones </t>
  </si>
  <si>
    <t>J.  Convenios</t>
  </si>
  <si>
    <t>K.  Otros Ingresos de Libre Disposición</t>
  </si>
  <si>
    <t>(1=A+B+C+D+E+F+G+H+I+J+K)</t>
  </si>
  <si>
    <t xml:space="preserve">I.   Transferencia, Asignaciones, Subsidios y Subvenciones, y Pensiones y Jubilaciones </t>
  </si>
  <si>
    <t>CAPTURA Y COSTO DE ALIMENTO DEL PERRO</t>
  </si>
  <si>
    <t>INCENTIVOS DERIVADOS DE LA COLABORACIÓN</t>
  </si>
  <si>
    <t>RLD</t>
  </si>
  <si>
    <t>RE</t>
  </si>
  <si>
    <t>RF</t>
  </si>
  <si>
    <t>Resumen Fuentes de Financiamiento 2019</t>
  </si>
  <si>
    <t>Municipio de Villa García, Zacatecas.</t>
  </si>
  <si>
    <t>Municipio de Villa García,  Zacatecas.</t>
  </si>
  <si>
    <t>MUNICIPIO DE  VILLA GARCÍA, ZACATECAS.</t>
  </si>
  <si>
    <t>MUNICIPIO DE VILLA GARCÍA, ZACATECAS</t>
  </si>
  <si>
    <t>4169-09</t>
  </si>
  <si>
    <t>4169-10</t>
  </si>
  <si>
    <t>VENTA O RESARCIMIENTO DE BIENES MOSTRENCOS</t>
  </si>
  <si>
    <t>FORMATO DE SOLICITID DE LICENCIA DE ALCOHOLES</t>
  </si>
  <si>
    <t>RENDIMIENTOS POR INTERESES REC. PROPIOS</t>
  </si>
  <si>
    <t>RENDIMIENTOS POR INTERESES REC. FONDO III</t>
  </si>
  <si>
    <t>RENDIMIENTOS POR INTERESES REC. FONDO IV</t>
  </si>
  <si>
    <t>RENDIMIENTOS POR INTERESES REC. OTROS PROG. Y RAMO 20</t>
  </si>
  <si>
    <t>RENDIMIENTOS POR INTERESES  OTROS  REC</t>
  </si>
  <si>
    <t>4169-11</t>
  </si>
  <si>
    <t>APOYOS EXTRAORDINARIOS</t>
  </si>
  <si>
    <t>Año
2016</t>
  </si>
  <si>
    <t>Año
2017</t>
  </si>
  <si>
    <t>Año
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</si>
</sst>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2"/>
      <color theme="1"/>
      <name val="Gill Sans MT"/>
      <family val="2"/>
    </font>
    <font>
      <b/>
      <sz val="14"/>
      <color theme="1"/>
      <name val="Gill Sans MT"/>
      <family val="2"/>
    </font>
    <font>
      <sz val="10"/>
      <color indexed="8"/>
      <name val="MS Sans Serif"/>
      <family val="2"/>
    </font>
    <font>
      <sz val="11"/>
      <name val="Calibri"/>
      <family val="2"/>
      <scheme val="minor"/>
    </font>
    <font>
      <sz val="11"/>
      <name val="Gill Sans MT"/>
      <family val="2"/>
    </font>
    <font>
      <sz val="12"/>
      <name val="Calibri"/>
      <family val="2"/>
      <scheme val="minor"/>
    </font>
    <font>
      <b/>
      <sz val="16"/>
      <color theme="1"/>
      <name val="Gill Sans MT"/>
      <family val="2"/>
    </font>
    <font>
      <b/>
      <u/>
      <sz val="16"/>
      <color theme="1"/>
      <name val="Gill Sans MT"/>
      <family val="2"/>
    </font>
    <font>
      <sz val="10"/>
      <color theme="1"/>
      <name val="Gill Sans MT"/>
      <family val="2"/>
    </font>
    <font>
      <sz val="10"/>
      <color rgb="FF7F7F7F"/>
      <name val="Gill Sans MT"/>
      <family val="2"/>
    </font>
    <font>
      <sz val="11"/>
      <color rgb="FFFF000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206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u val="double"/>
      <sz val="12"/>
      <color rgb="FF002060"/>
      <name val="Calibri"/>
      <family val="2"/>
      <scheme val="minor"/>
    </font>
    <font>
      <b/>
      <u/>
      <sz val="12"/>
      <name val="Gill Sans MT"/>
      <family val="2"/>
    </font>
    <font>
      <b/>
      <u/>
      <sz val="11"/>
      <name val="Gill Sans MT"/>
      <family val="2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 val="doubleAccounting"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color indexed="81"/>
      <name val="Tahoma"/>
      <family val="2"/>
    </font>
    <font>
      <sz val="8"/>
      <color rgb="FF002060"/>
      <name val="Calibri"/>
      <family val="2"/>
      <scheme val="minor"/>
    </font>
    <font>
      <sz val="8"/>
      <color theme="0"/>
      <name val="Calibri"/>
      <family val="2"/>
      <scheme val="minor"/>
    </font>
    <font>
      <b/>
      <u/>
      <sz val="8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b/>
      <u/>
      <sz val="9"/>
      <color rgb="FF00206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  <font>
      <u val="double"/>
      <sz val="9"/>
      <name val="Calibri"/>
      <family val="2"/>
      <scheme val="minor"/>
    </font>
    <font>
      <b/>
      <i/>
      <u/>
      <sz val="11"/>
      <color rgb="FF7030A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990000"/>
      <name val="Calibri"/>
      <family val="2"/>
      <scheme val="minor"/>
    </font>
    <font>
      <b/>
      <i/>
      <u/>
      <sz val="11"/>
      <color rgb="FF99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Gill Sans MT"/>
      <family val="2"/>
    </font>
    <font>
      <b/>
      <sz val="11"/>
      <name val="Gill Sans MT"/>
      <family val="2"/>
    </font>
    <font>
      <b/>
      <sz val="11"/>
      <color rgb="FFFFFFFF"/>
      <name val="Gill Sans MT"/>
      <family val="2"/>
    </font>
    <font>
      <b/>
      <sz val="11"/>
      <color theme="1"/>
      <name val="Gill Sans MT"/>
      <family val="2"/>
    </font>
    <font>
      <b/>
      <sz val="10"/>
      <color theme="1"/>
      <name val="Gill Sans MT"/>
      <family val="2"/>
    </font>
    <font>
      <b/>
      <u val="double"/>
      <sz val="10"/>
      <color theme="1"/>
      <name val="Gill Sans MT"/>
      <family val="2"/>
    </font>
    <font>
      <b/>
      <u val="doubleAccounting"/>
      <sz val="10"/>
      <color theme="1"/>
      <name val="Gill Sans MT"/>
      <family val="2"/>
    </font>
    <font>
      <sz val="10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u/>
      <sz val="9"/>
      <name val="Gill Sans MT"/>
      <family val="2"/>
    </font>
    <font>
      <sz val="9"/>
      <name val="Gill Sans MT"/>
      <family val="2"/>
    </font>
    <font>
      <sz val="8"/>
      <name val="Gill Sans MT"/>
      <family val="2"/>
    </font>
    <font>
      <b/>
      <sz val="9"/>
      <name val="Gill Sans MT"/>
      <family val="2"/>
    </font>
    <font>
      <b/>
      <u val="doubleAccounting"/>
      <sz val="9"/>
      <name val="Gill Sans MT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Gill Sans MT"/>
      <family val="2"/>
    </font>
    <font>
      <sz val="12"/>
      <color theme="1"/>
      <name val="Calibri"/>
      <family val="2"/>
      <scheme val="minor"/>
    </font>
    <font>
      <sz val="12"/>
      <color rgb="FF002060"/>
      <name val="Gill Sans MT"/>
      <family val="2"/>
    </font>
    <font>
      <b/>
      <u/>
      <sz val="9"/>
      <name val="Calibri"/>
      <family val="2"/>
      <scheme val="minor"/>
    </font>
    <font>
      <sz val="9"/>
      <color theme="4"/>
      <name val="Calibri"/>
      <family val="2"/>
      <scheme val="minor"/>
    </font>
    <font>
      <sz val="9"/>
      <color rgb="FF002060"/>
      <name val="Gill Sans MT"/>
      <family val="2"/>
    </font>
    <font>
      <b/>
      <sz val="11"/>
      <color rgb="FFFF0000"/>
      <name val="Calibri"/>
      <family val="2"/>
      <scheme val="minor"/>
    </font>
    <font>
      <b/>
      <u val="double"/>
      <sz val="11"/>
      <color theme="0"/>
      <name val="Gill Sans MT"/>
      <family val="2"/>
    </font>
    <font>
      <b/>
      <u val="doubleAccounting"/>
      <sz val="11"/>
      <color theme="0"/>
      <name val="Gill Sans MT"/>
      <family val="2"/>
    </font>
    <font>
      <b/>
      <u/>
      <sz val="11"/>
      <color theme="0"/>
      <name val="Gill Sans MT"/>
      <family val="2"/>
    </font>
    <font>
      <b/>
      <sz val="11"/>
      <color theme="0"/>
      <name val="Gill Sans MT"/>
      <family val="2"/>
    </font>
    <font>
      <sz val="9"/>
      <color rgb="FFFF0000"/>
      <name val="Gill Sans MT"/>
      <family val="2"/>
    </font>
  </fonts>
  <fills count="2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" fillId="0" borderId="0"/>
  </cellStyleXfs>
  <cellXfs count="522">
    <xf numFmtId="0" fontId="0" fillId="0" borderId="0" xfId="0"/>
    <xf numFmtId="0" fontId="8" fillId="0" borderId="0" xfId="2" applyFont="1" applyProtection="1"/>
    <xf numFmtId="0" fontId="0" fillId="0" borderId="0" xfId="0" applyProtection="1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18" fillId="0" borderId="3" xfId="2" applyFont="1" applyBorder="1" applyAlignment="1" applyProtection="1">
      <alignment horizontal="center" vertical="center"/>
    </xf>
    <xf numFmtId="43" fontId="18" fillId="0" borderId="3" xfId="1" applyFont="1" applyBorder="1" applyAlignment="1" applyProtection="1">
      <alignment horizontal="center" vertical="center"/>
    </xf>
    <xf numFmtId="0" fontId="25" fillId="0" borderId="0" xfId="0" applyFont="1" applyProtection="1"/>
    <xf numFmtId="43" fontId="6" fillId="0" borderId="0" xfId="1" applyFont="1" applyFill="1" applyBorder="1" applyAlignment="1" applyProtection="1">
      <alignment vertical="center" wrapText="1"/>
      <protection locked="0"/>
    </xf>
    <xf numFmtId="49" fontId="6" fillId="0" borderId="0" xfId="2" applyNumberFormat="1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vertical="center" wrapText="1"/>
    </xf>
    <xf numFmtId="0" fontId="6" fillId="0" borderId="0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 wrapText="1"/>
    </xf>
    <xf numFmtId="49" fontId="6" fillId="0" borderId="0" xfId="2" applyNumberFormat="1" applyFont="1" applyBorder="1" applyAlignment="1" applyProtection="1">
      <alignment vertical="center"/>
    </xf>
    <xf numFmtId="0" fontId="6" fillId="0" borderId="0" xfId="2" applyFont="1" applyBorder="1" applyProtection="1"/>
    <xf numFmtId="0" fontId="6" fillId="0" borderId="0" xfId="2" applyFont="1" applyFill="1" applyBorder="1" applyAlignment="1" applyProtection="1">
      <alignment vertical="center"/>
    </xf>
    <xf numFmtId="0" fontId="14" fillId="0" borderId="0" xfId="2" applyFont="1" applyProtection="1"/>
    <xf numFmtId="0" fontId="6" fillId="0" borderId="0" xfId="2" applyFont="1" applyAlignment="1" applyProtection="1">
      <alignment horizontal="center"/>
    </xf>
    <xf numFmtId="43" fontId="22" fillId="0" borderId="0" xfId="2" applyNumberFormat="1" applyFont="1" applyBorder="1" applyProtection="1"/>
    <xf numFmtId="43" fontId="6" fillId="0" borderId="0" xfId="2" applyNumberFormat="1" applyFont="1" applyBorder="1" applyProtection="1"/>
    <xf numFmtId="43" fontId="6" fillId="0" borderId="4" xfId="2" applyNumberFormat="1" applyFont="1" applyBorder="1" applyProtection="1"/>
    <xf numFmtId="0" fontId="6" fillId="0" borderId="0" xfId="2" applyFont="1" applyFill="1" applyBorder="1" applyProtection="1"/>
    <xf numFmtId="0" fontId="13" fillId="0" borderId="0" xfId="2" applyFont="1" applyBorder="1" applyProtection="1"/>
    <xf numFmtId="0" fontId="23" fillId="0" borderId="0" xfId="2" applyFont="1" applyBorder="1" applyProtection="1"/>
    <xf numFmtId="0" fontId="19" fillId="3" borderId="0" xfId="0" applyFont="1" applyFill="1" applyAlignment="1" applyProtection="1">
      <alignment horizontal="center"/>
    </xf>
    <xf numFmtId="0" fontId="20" fillId="0" borderId="0" xfId="2" applyFont="1" applyBorder="1" applyProtection="1"/>
    <xf numFmtId="0" fontId="13" fillId="0" borderId="0" xfId="2" applyFont="1" applyFill="1" applyBorder="1" applyProtection="1"/>
    <xf numFmtId="0" fontId="13" fillId="0" borderId="0" xfId="2" applyFont="1" applyFill="1" applyProtection="1"/>
    <xf numFmtId="0" fontId="6" fillId="0" borderId="0" xfId="2" applyFont="1" applyProtection="1"/>
    <xf numFmtId="0" fontId="15" fillId="0" borderId="0" xfId="2" applyFont="1" applyProtection="1"/>
    <xf numFmtId="0" fontId="14" fillId="0" borderId="0" xfId="2" applyFont="1" applyFill="1" applyAlignment="1" applyProtection="1">
      <alignment horizontal="center" vertical="center"/>
    </xf>
    <xf numFmtId="0" fontId="14" fillId="0" borderId="0" xfId="2" applyFont="1" applyFill="1" applyAlignment="1" applyProtection="1">
      <alignment horizontal="center"/>
    </xf>
    <xf numFmtId="0" fontId="6" fillId="0" borderId="0" xfId="2" applyFont="1" applyFill="1" applyAlignment="1" applyProtection="1">
      <alignment horizontal="center"/>
    </xf>
    <xf numFmtId="0" fontId="15" fillId="0" borderId="0" xfId="2" applyFont="1" applyFill="1" applyAlignment="1" applyProtection="1">
      <alignment horizontal="center"/>
    </xf>
    <xf numFmtId="0" fontId="0" fillId="0" borderId="4" xfId="0" applyBorder="1"/>
    <xf numFmtId="0" fontId="23" fillId="0" borderId="4" xfId="0" applyFont="1" applyBorder="1"/>
    <xf numFmtId="0" fontId="23" fillId="0" borderId="15" xfId="0" applyFont="1" applyBorder="1"/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43" fontId="6" fillId="7" borderId="0" xfId="1" applyFont="1" applyFill="1" applyBorder="1" applyAlignment="1" applyProtection="1">
      <alignment vertical="center" wrapText="1"/>
    </xf>
    <xf numFmtId="43" fontId="17" fillId="5" borderId="0" xfId="1" applyFont="1" applyFill="1" applyBorder="1" applyAlignment="1" applyProtection="1">
      <alignment vertical="center" wrapText="1"/>
    </xf>
    <xf numFmtId="0" fontId="19" fillId="0" borderId="0" xfId="2" applyFont="1" applyBorder="1" applyAlignment="1" applyProtection="1">
      <alignment vertical="center" wrapText="1"/>
    </xf>
    <xf numFmtId="0" fontId="13" fillId="0" borderId="0" xfId="2" applyFont="1" applyBorder="1" applyAlignment="1" applyProtection="1">
      <alignment vertical="center" wrapText="1"/>
    </xf>
    <xf numFmtId="0" fontId="26" fillId="0" borderId="4" xfId="2" applyFont="1" applyBorder="1" applyAlignment="1" applyProtection="1">
      <alignment vertical="center" wrapText="1"/>
    </xf>
    <xf numFmtId="0" fontId="19" fillId="2" borderId="4" xfId="2" applyFont="1" applyFill="1" applyBorder="1" applyAlignment="1" applyProtection="1">
      <alignment vertical="center" wrapText="1"/>
    </xf>
    <xf numFmtId="0" fontId="26" fillId="0" borderId="14" xfId="2" applyFont="1" applyBorder="1" applyAlignment="1" applyProtection="1">
      <alignment vertical="center"/>
    </xf>
    <xf numFmtId="43" fontId="26" fillId="0" borderId="15" xfId="1" applyFont="1" applyBorder="1" applyProtection="1"/>
    <xf numFmtId="0" fontId="19" fillId="2" borderId="14" xfId="2" applyFont="1" applyFill="1" applyBorder="1" applyAlignment="1" applyProtection="1">
      <alignment vertical="center"/>
    </xf>
    <xf numFmtId="0" fontId="19" fillId="0" borderId="14" xfId="2" applyFont="1" applyBorder="1" applyAlignment="1" applyProtection="1">
      <alignment vertical="center"/>
    </xf>
    <xf numFmtId="0" fontId="19" fillId="0" borderId="16" xfId="2" applyFont="1" applyBorder="1" applyAlignment="1" applyProtection="1">
      <alignment vertical="center"/>
    </xf>
    <xf numFmtId="49" fontId="6" fillId="11" borderId="0" xfId="2" applyNumberFormat="1" applyFont="1" applyFill="1" applyBorder="1" applyAlignment="1" applyProtection="1">
      <alignment horizontal="left"/>
    </xf>
    <xf numFmtId="43" fontId="6" fillId="11" borderId="0" xfId="1" applyFont="1" applyFill="1" applyBorder="1" applyAlignment="1" applyProtection="1">
      <alignment horizontal="left"/>
    </xf>
    <xf numFmtId="0" fontId="6" fillId="0" borderId="0" xfId="2" applyFont="1" applyFill="1" applyBorder="1" applyAlignment="1" applyProtection="1">
      <alignment horizontal="left"/>
    </xf>
    <xf numFmtId="0" fontId="6" fillId="11" borderId="0" xfId="2" applyFont="1" applyFill="1" applyBorder="1" applyAlignment="1" applyProtection="1">
      <alignment horizontal="left"/>
    </xf>
    <xf numFmtId="0" fontId="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horizontal="left" vertical="center" wrapText="1"/>
    </xf>
    <xf numFmtId="0" fontId="6" fillId="0" borderId="0" xfId="2" applyFont="1" applyBorder="1" applyAlignment="1" applyProtection="1">
      <alignment horizontal="left" vertical="center" wrapText="1"/>
    </xf>
    <xf numFmtId="0" fontId="8" fillId="0" borderId="0" xfId="2" applyFont="1" applyAlignment="1" applyProtection="1">
      <alignment horizontal="center"/>
    </xf>
    <xf numFmtId="43" fontId="34" fillId="12" borderId="0" xfId="1" applyFont="1" applyFill="1" applyBorder="1" applyAlignment="1" applyProtection="1">
      <alignment vertical="center" wrapText="1"/>
    </xf>
    <xf numFmtId="43" fontId="33" fillId="12" borderId="0" xfId="1" applyFont="1" applyFill="1" applyBorder="1" applyAlignment="1" applyProtection="1">
      <alignment vertical="center" wrapText="1"/>
    </xf>
    <xf numFmtId="0" fontId="37" fillId="0" borderId="0" xfId="2" applyFont="1" applyAlignment="1" applyProtection="1">
      <alignment horizontal="left"/>
    </xf>
    <xf numFmtId="0" fontId="19" fillId="13" borderId="4" xfId="0" applyFont="1" applyFill="1" applyBorder="1" applyAlignment="1" applyProtection="1">
      <alignment horizontal="center"/>
    </xf>
    <xf numFmtId="43" fontId="34" fillId="12" borderId="4" xfId="0" applyNumberFormat="1" applyFont="1" applyFill="1" applyBorder="1" applyAlignment="1" applyProtection="1">
      <alignment vertical="center"/>
    </xf>
    <xf numFmtId="0" fontId="13" fillId="0" borderId="0" xfId="2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3" fillId="13" borderId="4" xfId="0" applyFont="1" applyFill="1" applyBorder="1" applyAlignment="1" applyProtection="1">
      <alignment horizontal="center" vertical="center" wrapText="1"/>
    </xf>
    <xf numFmtId="0" fontId="23" fillId="13" borderId="4" xfId="0" applyFont="1" applyFill="1" applyBorder="1" applyAlignment="1" applyProtection="1">
      <alignment horizontal="center" vertical="center"/>
    </xf>
    <xf numFmtId="0" fontId="41" fillId="3" borderId="4" xfId="0" applyFont="1" applyFill="1" applyBorder="1" applyAlignment="1" applyProtection="1">
      <alignment horizontal="left"/>
    </xf>
    <xf numFmtId="0" fontId="41" fillId="0" borderId="0" xfId="2" applyFont="1" applyFill="1" applyBorder="1" applyAlignment="1" applyProtection="1">
      <alignment vertical="center"/>
    </xf>
    <xf numFmtId="0" fontId="45" fillId="3" borderId="0" xfId="0" applyFont="1" applyFill="1" applyAlignment="1" applyProtection="1">
      <alignment horizontal="center"/>
    </xf>
    <xf numFmtId="0" fontId="45" fillId="3" borderId="4" xfId="0" applyFont="1" applyFill="1" applyBorder="1" applyAlignment="1" applyProtection="1">
      <alignment horizontal="left"/>
    </xf>
    <xf numFmtId="0" fontId="40" fillId="0" borderId="0" xfId="2" applyFont="1" applyBorder="1" applyAlignment="1" applyProtection="1">
      <alignment horizontal="left"/>
    </xf>
    <xf numFmtId="0" fontId="41" fillId="0" borderId="0" xfId="2" applyFont="1" applyAlignment="1" applyProtection="1"/>
    <xf numFmtId="0" fontId="45" fillId="0" borderId="0" xfId="2" applyFont="1" applyAlignment="1" applyProtection="1"/>
    <xf numFmtId="0" fontId="46" fillId="0" borderId="0" xfId="2" applyFont="1" applyBorder="1" applyAlignment="1" applyProtection="1">
      <alignment horizontal="center"/>
    </xf>
    <xf numFmtId="0" fontId="41" fillId="0" borderId="0" xfId="2" applyFont="1" applyBorder="1" applyAlignment="1" applyProtection="1"/>
    <xf numFmtId="0" fontId="41" fillId="0" borderId="0" xfId="2" applyFont="1" applyFill="1" applyBorder="1" applyAlignment="1" applyProtection="1"/>
    <xf numFmtId="0" fontId="47" fillId="0" borderId="0" xfId="2" applyFont="1" applyBorder="1" applyAlignment="1" applyProtection="1"/>
    <xf numFmtId="0" fontId="48" fillId="0" borderId="0" xfId="2" applyFont="1" applyBorder="1" applyAlignment="1" applyProtection="1"/>
    <xf numFmtId="0" fontId="49" fillId="3" borderId="0" xfId="0" applyFont="1" applyFill="1" applyBorder="1" applyAlignment="1" applyProtection="1">
      <alignment horizontal="right"/>
    </xf>
    <xf numFmtId="0" fontId="14" fillId="0" borderId="0" xfId="2" applyFont="1" applyBorder="1" applyAlignment="1" applyProtection="1">
      <alignment vertical="center" wrapText="1"/>
    </xf>
    <xf numFmtId="0" fontId="14" fillId="0" borderId="0" xfId="2" applyFont="1" applyBorder="1" applyAlignment="1" applyProtection="1">
      <alignment horizontal="center" vertical="center" wrapText="1"/>
    </xf>
    <xf numFmtId="43" fontId="15" fillId="0" borderId="0" xfId="1" applyFont="1" applyBorder="1" applyAlignment="1" applyProtection="1">
      <alignment wrapText="1"/>
    </xf>
    <xf numFmtId="0" fontId="16" fillId="0" borderId="0" xfId="2" applyFont="1" applyAlignment="1" applyProtection="1">
      <alignment horizontal="center" vertical="center" wrapText="1"/>
    </xf>
    <xf numFmtId="43" fontId="15" fillId="0" borderId="0" xfId="1" applyFont="1" applyAlignment="1" applyProtection="1">
      <alignment horizontal="center" vertical="center" wrapText="1"/>
    </xf>
    <xf numFmtId="0" fontId="33" fillId="12" borderId="0" xfId="2" applyFont="1" applyFill="1" applyBorder="1" applyAlignment="1" applyProtection="1">
      <alignment vertical="center"/>
    </xf>
    <xf numFmtId="0" fontId="33" fillId="12" borderId="0" xfId="2" applyFont="1" applyFill="1" applyBorder="1" applyAlignment="1" applyProtection="1">
      <alignment vertical="center" wrapText="1"/>
    </xf>
    <xf numFmtId="0" fontId="6" fillId="7" borderId="0" xfId="2" applyFont="1" applyFill="1" applyBorder="1" applyAlignment="1" applyProtection="1">
      <alignment vertical="center"/>
    </xf>
    <xf numFmtId="0" fontId="6" fillId="7" borderId="0" xfId="2" applyFont="1" applyFill="1" applyBorder="1" applyAlignment="1" applyProtection="1">
      <alignment vertical="center" wrapText="1"/>
    </xf>
    <xf numFmtId="49" fontId="6" fillId="7" borderId="0" xfId="2" applyNumberFormat="1" applyFont="1" applyFill="1" applyBorder="1" applyAlignment="1" applyProtection="1">
      <alignment vertical="center"/>
    </xf>
    <xf numFmtId="0" fontId="6" fillId="4" borderId="0" xfId="2" applyFont="1" applyFill="1" applyBorder="1" applyAlignment="1" applyProtection="1">
      <alignment vertical="center"/>
    </xf>
    <xf numFmtId="49" fontId="6" fillId="5" borderId="0" xfId="2" applyNumberFormat="1" applyFont="1" applyFill="1" applyBorder="1" applyAlignment="1" applyProtection="1">
      <alignment vertical="center"/>
    </xf>
    <xf numFmtId="0" fontId="17" fillId="5" borderId="0" xfId="2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6" fillId="5" borderId="0" xfId="2" applyFont="1" applyFill="1" applyBorder="1" applyAlignment="1" applyProtection="1">
      <alignment vertical="center" wrapText="1"/>
    </xf>
    <xf numFmtId="0" fontId="35" fillId="0" borderId="0" xfId="2" applyFont="1" applyBorder="1" applyProtection="1"/>
    <xf numFmtId="49" fontId="6" fillId="0" borderId="0" xfId="2" applyNumberFormat="1" applyFont="1" applyBorder="1" applyProtection="1"/>
    <xf numFmtId="0" fontId="32" fillId="5" borderId="0" xfId="2" applyFont="1" applyFill="1" applyBorder="1" applyAlignment="1" applyProtection="1">
      <alignment vertical="center" wrapText="1"/>
    </xf>
    <xf numFmtId="43" fontId="32" fillId="5" borderId="0" xfId="1" applyFont="1" applyFill="1" applyBorder="1" applyAlignment="1" applyProtection="1">
      <alignment vertical="center" wrapText="1"/>
    </xf>
    <xf numFmtId="0" fontId="19" fillId="0" borderId="0" xfId="2" applyFont="1" applyBorder="1" applyProtection="1"/>
    <xf numFmtId="0" fontId="33" fillId="12" borderId="0" xfId="2" applyFont="1" applyFill="1" applyBorder="1" applyAlignment="1" applyProtection="1">
      <alignment horizontal="left" vertical="center"/>
    </xf>
    <xf numFmtId="43" fontId="6" fillId="0" borderId="0" xfId="1" applyFont="1" applyBorder="1" applyAlignment="1" applyProtection="1">
      <alignment vertical="center" wrapText="1"/>
    </xf>
    <xf numFmtId="0" fontId="33" fillId="10" borderId="14" xfId="2" applyFont="1" applyFill="1" applyBorder="1" applyAlignment="1" applyProtection="1">
      <alignment horizontal="left" vertical="center"/>
    </xf>
    <xf numFmtId="0" fontId="33" fillId="10" borderId="4" xfId="2" applyFont="1" applyFill="1" applyBorder="1" applyAlignment="1" applyProtection="1">
      <alignment vertical="center" wrapText="1"/>
    </xf>
    <xf numFmtId="0" fontId="19" fillId="7" borderId="14" xfId="2" applyFont="1" applyFill="1" applyBorder="1" applyAlignment="1" applyProtection="1">
      <alignment vertical="center"/>
    </xf>
    <xf numFmtId="0" fontId="19" fillId="7" borderId="4" xfId="2" applyFont="1" applyFill="1" applyBorder="1" applyAlignment="1" applyProtection="1">
      <alignment vertical="center" wrapText="1"/>
    </xf>
    <xf numFmtId="0" fontId="6" fillId="0" borderId="4" xfId="2" applyFont="1" applyBorder="1" applyAlignment="1" applyProtection="1">
      <alignment vertical="center" wrapText="1"/>
    </xf>
    <xf numFmtId="43" fontId="6" fillId="0" borderId="15" xfId="1" applyFont="1" applyBorder="1" applyAlignment="1" applyProtection="1">
      <alignment vertical="center" wrapText="1"/>
    </xf>
    <xf numFmtId="0" fontId="6" fillId="0" borderId="17" xfId="2" applyFont="1" applyBorder="1" applyAlignment="1" applyProtection="1">
      <alignment vertical="center" wrapText="1"/>
    </xf>
    <xf numFmtId="43" fontId="6" fillId="0" borderId="18" xfId="1" applyFont="1" applyBorder="1" applyAlignment="1" applyProtection="1">
      <alignment vertical="center" wrapText="1"/>
    </xf>
    <xf numFmtId="0" fontId="15" fillId="0" borderId="0" xfId="2" applyFont="1" applyAlignment="1" applyProtection="1">
      <alignment vertical="center"/>
    </xf>
    <xf numFmtId="0" fontId="15" fillId="0" borderId="0" xfId="2" applyFont="1" applyAlignment="1" applyProtection="1">
      <alignment vertical="center" wrapText="1"/>
    </xf>
    <xf numFmtId="43" fontId="15" fillId="0" borderId="0" xfId="1" applyFont="1" applyAlignment="1" applyProtection="1">
      <alignment vertical="center" wrapText="1"/>
    </xf>
    <xf numFmtId="0" fontId="15" fillId="0" borderId="0" xfId="2" applyFont="1" applyAlignment="1" applyProtection="1">
      <alignment wrapText="1"/>
    </xf>
    <xf numFmtId="43" fontId="15" fillId="0" borderId="0" xfId="1" applyFont="1" applyAlignment="1" applyProtection="1">
      <alignment wrapText="1"/>
    </xf>
    <xf numFmtId="0" fontId="43" fillId="0" borderId="0" xfId="0" applyFont="1" applyAlignment="1" applyProtection="1">
      <alignment vertical="center" wrapText="1"/>
      <protection locked="0"/>
    </xf>
    <xf numFmtId="0" fontId="21" fillId="12" borderId="0" xfId="0" applyFont="1" applyFill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 wrapText="1"/>
      <protection locked="0"/>
    </xf>
    <xf numFmtId="0" fontId="21" fillId="13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4" fillId="0" borderId="5" xfId="2" applyFont="1" applyBorder="1" applyAlignment="1" applyProtection="1">
      <alignment horizontal="center" vertical="center" wrapText="1"/>
    </xf>
    <xf numFmtId="0" fontId="42" fillId="0" borderId="7" xfId="2" applyFont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 wrapText="1"/>
    </xf>
    <xf numFmtId="43" fontId="0" fillId="13" borderId="8" xfId="1" applyFont="1" applyFill="1" applyBorder="1" applyAlignment="1" applyProtection="1">
      <alignment vertical="center"/>
    </xf>
    <xf numFmtId="43" fontId="0" fillId="13" borderId="4" xfId="1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0" fontId="8" fillId="0" borderId="0" xfId="2" applyFont="1" applyProtection="1">
      <protection locked="0"/>
    </xf>
    <xf numFmtId="43" fontId="8" fillId="0" borderId="0" xfId="1" applyFont="1" applyBorder="1" applyProtection="1"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4" fillId="0" borderId="0" xfId="2" applyFont="1" applyProtection="1">
      <protection locked="0"/>
    </xf>
    <xf numFmtId="0" fontId="6" fillId="0" borderId="0" xfId="2" applyFont="1" applyAlignment="1" applyProtection="1">
      <alignment horizontal="center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center" wrapText="1"/>
      <protection locked="0"/>
    </xf>
    <xf numFmtId="0" fontId="15" fillId="0" borderId="0" xfId="2" applyFont="1" applyProtection="1">
      <protection locked="0"/>
    </xf>
    <xf numFmtId="0" fontId="35" fillId="0" borderId="0" xfId="2" applyFont="1" applyBorder="1" applyAlignment="1" applyProtection="1">
      <alignment vertical="center"/>
    </xf>
    <xf numFmtId="43" fontId="6" fillId="0" borderId="4" xfId="2" applyNumberFormat="1" applyFont="1" applyFill="1" applyBorder="1" applyProtection="1"/>
    <xf numFmtId="0" fontId="8" fillId="0" borderId="0" xfId="2" applyFont="1" applyAlignment="1" applyProtection="1">
      <alignment horizontal="center"/>
      <protection locked="0"/>
    </xf>
    <xf numFmtId="0" fontId="50" fillId="0" borderId="0" xfId="2" applyFont="1" applyBorder="1" applyProtection="1"/>
    <xf numFmtId="0" fontId="52" fillId="0" borderId="0" xfId="2" applyFont="1" applyAlignment="1" applyProtection="1">
      <alignment horizontal="center"/>
    </xf>
    <xf numFmtId="0" fontId="53" fillId="0" borderId="0" xfId="2" applyFont="1" applyAlignment="1" applyProtection="1">
      <alignment horizontal="center"/>
    </xf>
    <xf numFmtId="0" fontId="54" fillId="0" borderId="0" xfId="2" applyFont="1" applyFill="1" applyBorder="1" applyAlignment="1" applyProtection="1">
      <alignment horizontal="center"/>
    </xf>
    <xf numFmtId="0" fontId="6" fillId="14" borderId="0" xfId="2" applyFont="1" applyFill="1" applyBorder="1" applyAlignment="1" applyProtection="1">
      <alignment horizontal="left"/>
    </xf>
    <xf numFmtId="0" fontId="55" fillId="0" borderId="0" xfId="2" applyFont="1" applyBorder="1" applyProtection="1"/>
    <xf numFmtId="0" fontId="55" fillId="5" borderId="0" xfId="2" applyFont="1" applyFill="1" applyBorder="1" applyAlignment="1" applyProtection="1">
      <alignment vertical="center" wrapText="1"/>
    </xf>
    <xf numFmtId="0" fontId="56" fillId="5" borderId="0" xfId="2" applyFont="1" applyFill="1" applyBorder="1" applyAlignment="1" applyProtection="1">
      <alignment vertical="center" wrapText="1"/>
    </xf>
    <xf numFmtId="0" fontId="57" fillId="0" borderId="0" xfId="2" applyFont="1" applyBorder="1" applyAlignment="1" applyProtection="1"/>
    <xf numFmtId="49" fontId="19" fillId="0" borderId="0" xfId="2" applyNumberFormat="1" applyFont="1" applyBorder="1" applyAlignment="1" applyProtection="1">
      <alignment vertical="center"/>
    </xf>
    <xf numFmtId="43" fontId="6" fillId="0" borderId="0" xfId="2" applyNumberFormat="1" applyFont="1" applyBorder="1" applyProtection="1">
      <protection locked="0"/>
    </xf>
    <xf numFmtId="0" fontId="6" fillId="0" borderId="0" xfId="2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0" fontId="13" fillId="0" borderId="0" xfId="2" applyFont="1" applyBorder="1" applyProtection="1">
      <protection locked="0"/>
    </xf>
    <xf numFmtId="0" fontId="20" fillId="0" borderId="0" xfId="2" applyFont="1" applyBorder="1" applyProtection="1">
      <protection locked="0"/>
    </xf>
    <xf numFmtId="0" fontId="55" fillId="0" borderId="0" xfId="2" applyFont="1" applyBorder="1" applyProtection="1">
      <protection locked="0"/>
    </xf>
    <xf numFmtId="43" fontId="50" fillId="0" borderId="0" xfId="2" applyNumberFormat="1" applyFont="1" applyBorder="1" applyProtection="1">
      <protection locked="0"/>
    </xf>
    <xf numFmtId="0" fontId="50" fillId="0" borderId="0" xfId="2" applyFont="1" applyBorder="1" applyProtection="1">
      <protection locked="0"/>
    </xf>
    <xf numFmtId="0" fontId="13" fillId="0" borderId="0" xfId="2" applyFont="1" applyFill="1" applyBorder="1" applyProtection="1">
      <protection locked="0"/>
    </xf>
    <xf numFmtId="0" fontId="23" fillId="14" borderId="4" xfId="0" applyFont="1" applyFill="1" applyBorder="1" applyAlignment="1" applyProtection="1">
      <alignment horizontal="center" vertical="center"/>
    </xf>
    <xf numFmtId="0" fontId="43" fillId="0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3" fillId="0" borderId="0" xfId="0" applyFont="1" applyFill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43" fillId="0" borderId="0" xfId="0" applyFont="1" applyAlignment="1" applyProtection="1">
      <alignment vertical="center" wrapText="1"/>
    </xf>
    <xf numFmtId="43" fontId="0" fillId="0" borderId="0" xfId="0" applyNumberFormat="1" applyAlignment="1" applyProtection="1">
      <alignment vertical="center"/>
    </xf>
    <xf numFmtId="0" fontId="58" fillId="0" borderId="0" xfId="2" applyFont="1" applyBorder="1" applyAlignment="1" applyProtection="1">
      <alignment horizontal="center"/>
    </xf>
    <xf numFmtId="0" fontId="58" fillId="0" borderId="0" xfId="2" applyFont="1" applyFill="1" applyBorder="1" applyAlignment="1" applyProtection="1">
      <alignment horizontal="center"/>
    </xf>
    <xf numFmtId="0" fontId="59" fillId="0" borderId="0" xfId="2" applyFont="1" applyBorder="1" applyAlignment="1" applyProtection="1">
      <alignment horizontal="center"/>
    </xf>
    <xf numFmtId="0" fontId="18" fillId="0" borderId="0" xfId="2" applyFont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left" vertical="center"/>
    </xf>
    <xf numFmtId="43" fontId="18" fillId="0" borderId="0" xfId="1" applyFont="1" applyBorder="1" applyAlignment="1" applyProtection="1">
      <alignment horizontal="center" vertical="center"/>
    </xf>
    <xf numFmtId="0" fontId="61" fillId="0" borderId="0" xfId="0" applyFont="1" applyAlignment="1" applyProtection="1">
      <alignment wrapText="1"/>
      <protection locked="0"/>
    </xf>
    <xf numFmtId="0" fontId="61" fillId="0" borderId="0" xfId="0" applyFont="1" applyAlignment="1" applyProtection="1">
      <alignment wrapText="1"/>
    </xf>
    <xf numFmtId="0" fontId="37" fillId="0" borderId="0" xfId="2" applyFont="1" applyBorder="1" applyAlignment="1" applyProtection="1">
      <alignment wrapText="1"/>
    </xf>
    <xf numFmtId="0" fontId="61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3" borderId="0" xfId="2" applyFont="1" applyFill="1" applyBorder="1" applyAlignment="1" applyProtection="1">
      <alignment vertical="center" wrapText="1"/>
    </xf>
    <xf numFmtId="0" fontId="6" fillId="16" borderId="0" xfId="2" applyFont="1" applyFill="1" applyBorder="1" applyAlignment="1" applyProtection="1">
      <alignment vertical="center" wrapText="1"/>
    </xf>
    <xf numFmtId="0" fontId="41" fillId="0" borderId="4" xfId="0" applyFont="1" applyFill="1" applyBorder="1" applyAlignment="1" applyProtection="1">
      <alignment horizontal="left"/>
    </xf>
    <xf numFmtId="43" fontId="6" fillId="0" borderId="0" xfId="2" applyNumberFormat="1" applyFont="1" applyFill="1" applyBorder="1" applyProtection="1">
      <protection locked="0"/>
    </xf>
    <xf numFmtId="0" fontId="0" fillId="0" borderId="0" xfId="0" applyFill="1" applyAlignment="1" applyProtection="1">
      <alignment vertical="center"/>
    </xf>
    <xf numFmtId="0" fontId="6" fillId="0" borderId="4" xfId="0" applyFont="1" applyFill="1" applyBorder="1" applyAlignment="1" applyProtection="1">
      <alignment horizontal="left" vertical="center" wrapText="1"/>
    </xf>
    <xf numFmtId="0" fontId="61" fillId="0" borderId="0" xfId="0" applyFont="1" applyFill="1" applyAlignment="1" applyProtection="1">
      <alignment wrapText="1"/>
    </xf>
    <xf numFmtId="0" fontId="19" fillId="0" borderId="0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horizontal="left"/>
    </xf>
    <xf numFmtId="43" fontId="6" fillId="0" borderId="0" xfId="2" applyNumberFormat="1" applyFont="1" applyFill="1" applyBorder="1" applyProtection="1"/>
    <xf numFmtId="0" fontId="6" fillId="0" borderId="0" xfId="2" applyFont="1" applyFill="1" applyBorder="1" applyAlignment="1" applyProtection="1">
      <alignment vertical="center" wrapText="1"/>
      <protection locked="0"/>
    </xf>
    <xf numFmtId="0" fontId="63" fillId="0" borderId="0" xfId="2" applyFont="1" applyBorder="1" applyAlignment="1" applyProtection="1">
      <alignment vertical="center"/>
    </xf>
    <xf numFmtId="0" fontId="63" fillId="0" borderId="0" xfId="2" applyFont="1" applyFill="1" applyBorder="1" applyAlignment="1" applyProtection="1">
      <alignment vertical="center"/>
    </xf>
    <xf numFmtId="0" fontId="64" fillId="0" borderId="0" xfId="2" applyFont="1" applyBorder="1" applyAlignment="1" applyProtection="1">
      <alignment vertical="center"/>
      <protection locked="0"/>
    </xf>
    <xf numFmtId="49" fontId="63" fillId="0" borderId="0" xfId="2" applyNumberFormat="1" applyFont="1" applyBorder="1" applyAlignment="1" applyProtection="1">
      <alignment vertical="center"/>
    </xf>
    <xf numFmtId="0" fontId="19" fillId="14" borderId="4" xfId="0" applyFont="1" applyFill="1" applyBorder="1" applyAlignment="1" applyProtection="1">
      <alignment horizontal="center"/>
    </xf>
    <xf numFmtId="43" fontId="6" fillId="0" borderId="0" xfId="1" applyFont="1" applyFill="1" applyBorder="1" applyAlignment="1" applyProtection="1">
      <alignment vertical="center" wrapText="1"/>
    </xf>
    <xf numFmtId="0" fontId="66" fillId="0" borderId="28" xfId="0" applyFont="1" applyFill="1" applyBorder="1" applyAlignment="1">
      <alignment horizontal="justify" vertical="center" wrapText="1"/>
    </xf>
    <xf numFmtId="0" fontId="66" fillId="0" borderId="27" xfId="0" applyFont="1" applyFill="1" applyBorder="1" applyAlignment="1">
      <alignment horizontal="center" vertical="center" wrapText="1"/>
    </xf>
    <xf numFmtId="0" fontId="66" fillId="0" borderId="28" xfId="0" applyFont="1" applyFill="1" applyBorder="1" applyAlignment="1">
      <alignment vertical="center" wrapText="1"/>
    </xf>
    <xf numFmtId="0" fontId="65" fillId="0" borderId="28" xfId="0" applyFont="1" applyFill="1" applyBorder="1" applyAlignment="1">
      <alignment vertical="center" wrapText="1"/>
    </xf>
    <xf numFmtId="0" fontId="66" fillId="0" borderId="27" xfId="0" applyFont="1" applyFill="1" applyBorder="1" applyAlignment="1">
      <alignment horizontal="justify" vertical="center" wrapText="1"/>
    </xf>
    <xf numFmtId="44" fontId="65" fillId="0" borderId="28" xfId="0" applyNumberFormat="1" applyFont="1" applyFill="1" applyBorder="1" applyAlignment="1">
      <alignment vertical="center" wrapText="1"/>
    </xf>
    <xf numFmtId="0" fontId="61" fillId="0" borderId="0" xfId="0" applyFont="1"/>
    <xf numFmtId="43" fontId="65" fillId="0" borderId="28" xfId="0" applyNumberFormat="1" applyFont="1" applyFill="1" applyBorder="1" applyAlignment="1" applyProtection="1">
      <alignment vertical="center" wrapText="1"/>
    </xf>
    <xf numFmtId="44" fontId="65" fillId="0" borderId="29" xfId="0" applyNumberFormat="1" applyFont="1" applyFill="1" applyBorder="1" applyAlignment="1">
      <alignment horizontal="center" vertical="center" wrapText="1"/>
    </xf>
    <xf numFmtId="0" fontId="65" fillId="17" borderId="39" xfId="0" applyFont="1" applyFill="1" applyBorder="1" applyAlignment="1">
      <alignment horizontal="center" vertical="center" wrapText="1"/>
    </xf>
    <xf numFmtId="0" fontId="65" fillId="17" borderId="40" xfId="0" applyFont="1" applyFill="1" applyBorder="1" applyAlignment="1">
      <alignment horizontal="center" vertical="center" wrapText="1"/>
    </xf>
    <xf numFmtId="0" fontId="65" fillId="17" borderId="41" xfId="0" applyFont="1" applyFill="1" applyBorder="1" applyAlignment="1">
      <alignment horizontal="center" vertical="center" wrapText="1"/>
    </xf>
    <xf numFmtId="0" fontId="65" fillId="17" borderId="42" xfId="0" applyFont="1" applyFill="1" applyBorder="1" applyAlignment="1">
      <alignment horizontal="center" vertical="center" wrapText="1"/>
    </xf>
    <xf numFmtId="43" fontId="66" fillId="0" borderId="27" xfId="0" applyNumberFormat="1" applyFont="1" applyFill="1" applyBorder="1" applyAlignment="1" applyProtection="1">
      <alignment horizontal="center" vertical="center" wrapText="1"/>
      <protection locked="0"/>
    </xf>
    <xf numFmtId="43" fontId="65" fillId="0" borderId="28" xfId="0" applyNumberFormat="1" applyFont="1" applyFill="1" applyBorder="1" applyAlignment="1" applyProtection="1">
      <alignment vertical="center" wrapText="1"/>
      <protection locked="0"/>
    </xf>
    <xf numFmtId="43" fontId="66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8" fillId="19" borderId="0" xfId="0" applyFont="1" applyFill="1" applyAlignment="1">
      <alignment vertical="center"/>
    </xf>
    <xf numFmtId="0" fontId="21" fillId="8" borderId="0" xfId="0" applyFont="1" applyFill="1" applyAlignment="1">
      <alignment vertical="center"/>
    </xf>
    <xf numFmtId="0" fontId="0" fillId="2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1" borderId="0" xfId="0" applyFill="1" applyAlignment="1">
      <alignment horizontal="center" vertical="center"/>
    </xf>
    <xf numFmtId="17" fontId="21" fillId="8" borderId="0" xfId="0" applyNumberFormat="1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21" borderId="0" xfId="0" applyFill="1" applyAlignment="1">
      <alignment vertical="center"/>
    </xf>
    <xf numFmtId="0" fontId="67" fillId="0" borderId="23" xfId="0" applyFont="1" applyBorder="1" applyAlignment="1">
      <alignment horizontal="center" vertical="center"/>
    </xf>
    <xf numFmtId="0" fontId="70" fillId="0" borderId="1" xfId="0" applyFont="1" applyBorder="1" applyAlignment="1" applyProtection="1">
      <alignment horizontal="justify" vertical="center"/>
      <protection locked="0"/>
    </xf>
    <xf numFmtId="0" fontId="28" fillId="0" borderId="43" xfId="0" applyFont="1" applyBorder="1" applyAlignment="1" applyProtection="1">
      <alignment horizontal="justify" vertical="center" wrapText="1"/>
      <protection locked="0"/>
    </xf>
    <xf numFmtId="0" fontId="6" fillId="0" borderId="0" xfId="0" applyFont="1" applyAlignment="1">
      <alignment vertical="center" wrapText="1"/>
    </xf>
    <xf numFmtId="0" fontId="7" fillId="0" borderId="2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7" fillId="0" borderId="21" xfId="0" applyFont="1" applyFill="1" applyBorder="1" applyAlignment="1">
      <alignment vertical="center" wrapText="1"/>
    </xf>
    <xf numFmtId="43" fontId="2" fillId="0" borderId="20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43" fontId="2" fillId="0" borderId="44" xfId="0" applyNumberFormat="1" applyFont="1" applyFill="1" applyBorder="1" applyAlignment="1">
      <alignment vertical="center" wrapText="1"/>
    </xf>
    <xf numFmtId="0" fontId="43" fillId="9" borderId="0" xfId="0" applyFont="1" applyFill="1" applyProtection="1"/>
    <xf numFmtId="43" fontId="43" fillId="0" borderId="0" xfId="1" applyFont="1" applyProtection="1"/>
    <xf numFmtId="0" fontId="43" fillId="0" borderId="0" xfId="0" applyFont="1" applyFill="1" applyProtection="1">
      <protection locked="0"/>
    </xf>
    <xf numFmtId="0" fontId="43" fillId="0" borderId="0" xfId="0" applyFont="1" applyProtection="1"/>
    <xf numFmtId="0" fontId="74" fillId="0" borderId="4" xfId="0" applyFont="1" applyBorder="1" applyAlignment="1" applyProtection="1">
      <alignment horizontal="center" vertical="center" wrapText="1"/>
    </xf>
    <xf numFmtId="43" fontId="74" fillId="0" borderId="4" xfId="1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justify" vertical="center" wrapText="1"/>
    </xf>
    <xf numFmtId="43" fontId="11" fillId="0" borderId="4" xfId="1" applyFont="1" applyBorder="1" applyAlignment="1" applyProtection="1">
      <alignment horizontal="justify" vertical="center" wrapText="1"/>
    </xf>
    <xf numFmtId="0" fontId="43" fillId="0" borderId="0" xfId="0" applyFont="1" applyProtection="1">
      <protection locked="0"/>
    </xf>
    <xf numFmtId="0" fontId="15" fillId="0" borderId="0" xfId="0" applyFont="1" applyFill="1" applyProtection="1">
      <protection locked="0"/>
    </xf>
    <xf numFmtId="0" fontId="15" fillId="0" borderId="0" xfId="0" applyFont="1" applyProtection="1">
      <protection locked="0"/>
    </xf>
    <xf numFmtId="43" fontId="11" fillId="0" borderId="4" xfId="1" applyFont="1" applyFill="1" applyBorder="1" applyAlignment="1" applyProtection="1">
      <alignment horizontal="right" vertical="center" wrapText="1"/>
    </xf>
    <xf numFmtId="0" fontId="12" fillId="0" borderId="4" xfId="0" applyFont="1" applyBorder="1" applyAlignment="1" applyProtection="1">
      <alignment horizontal="justify" vertical="center" wrapText="1"/>
    </xf>
    <xf numFmtId="43" fontId="12" fillId="0" borderId="4" xfId="1" applyFont="1" applyBorder="1" applyAlignment="1" applyProtection="1">
      <alignment horizontal="right" vertical="center" wrapText="1"/>
    </xf>
    <xf numFmtId="0" fontId="75" fillId="14" borderId="4" xfId="0" applyFont="1" applyFill="1" applyBorder="1" applyAlignment="1" applyProtection="1">
      <alignment horizontal="justify" vertical="center" wrapText="1"/>
    </xf>
    <xf numFmtId="43" fontId="76" fillId="14" borderId="4" xfId="1" applyFont="1" applyFill="1" applyBorder="1" applyAlignment="1" applyProtection="1">
      <alignment horizontal="right" vertical="center" wrapText="1"/>
    </xf>
    <xf numFmtId="43" fontId="43" fillId="0" borderId="0" xfId="1" applyFont="1" applyProtection="1">
      <protection locked="0"/>
    </xf>
    <xf numFmtId="0" fontId="74" fillId="0" borderId="4" xfId="0" applyFont="1" applyBorder="1" applyAlignment="1" applyProtection="1">
      <alignment horizontal="center" vertical="center" wrapText="1"/>
      <protection locked="0"/>
    </xf>
    <xf numFmtId="43" fontId="74" fillId="0" borderId="4" xfId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justify" vertical="center" wrapText="1"/>
      <protection locked="0"/>
    </xf>
    <xf numFmtId="43" fontId="11" fillId="0" borderId="4" xfId="1" applyFont="1" applyBorder="1" applyAlignment="1" applyProtection="1">
      <alignment horizontal="justify" vertical="center" wrapText="1"/>
      <protection locked="0"/>
    </xf>
    <xf numFmtId="0" fontId="77" fillId="0" borderId="0" xfId="0" applyFont="1" applyFill="1" applyProtection="1">
      <protection locked="0"/>
    </xf>
    <xf numFmtId="0" fontId="75" fillId="14" borderId="4" xfId="0" applyFont="1" applyFill="1" applyBorder="1" applyAlignment="1" applyProtection="1">
      <alignment horizontal="justify" vertical="center" wrapText="1"/>
      <protection locked="0"/>
    </xf>
    <xf numFmtId="43" fontId="76" fillId="6" borderId="4" xfId="1" applyFont="1" applyFill="1" applyBorder="1" applyAlignment="1" applyProtection="1">
      <alignment horizontal="right" vertical="center" wrapText="1"/>
    </xf>
    <xf numFmtId="0" fontId="78" fillId="0" borderId="0" xfId="0" applyFont="1" applyFill="1" applyProtection="1"/>
    <xf numFmtId="0" fontId="79" fillId="0" borderId="0" xfId="0" applyFont="1" applyProtection="1">
      <protection locked="0"/>
    </xf>
    <xf numFmtId="43" fontId="15" fillId="0" borderId="0" xfId="1" applyFont="1" applyProtection="1">
      <protection locked="0"/>
    </xf>
    <xf numFmtId="0" fontId="80" fillId="0" borderId="0" xfId="0" applyFont="1" applyFill="1" applyProtection="1">
      <protection locked="0"/>
    </xf>
    <xf numFmtId="0" fontId="80" fillId="0" borderId="0" xfId="0" applyFont="1" applyProtection="1">
      <protection locked="0"/>
    </xf>
    <xf numFmtId="43" fontId="43" fillId="0" borderId="0" xfId="1" applyFont="1" applyAlignment="1" applyProtection="1">
      <alignment horizontal="left" vertical="center"/>
      <protection locked="0"/>
    </xf>
    <xf numFmtId="14" fontId="43" fillId="0" borderId="0" xfId="1" applyNumberFormat="1" applyFont="1" applyProtection="1">
      <protection locked="0"/>
    </xf>
    <xf numFmtId="43" fontId="80" fillId="0" borderId="0" xfId="1" applyFont="1" applyProtection="1">
      <protection locked="0"/>
    </xf>
    <xf numFmtId="0" fontId="81" fillId="0" borderId="0" xfId="0" applyFont="1" applyFill="1" applyAlignment="1" applyProtection="1">
      <alignment horizontal="center"/>
    </xf>
    <xf numFmtId="0" fontId="6" fillId="0" borderId="0" xfId="0" applyFont="1" applyAlignment="1" applyProtection="1">
      <alignment vertical="center"/>
      <protection locked="0"/>
    </xf>
    <xf numFmtId="0" fontId="83" fillId="0" borderId="0" xfId="0" applyFont="1" applyAlignment="1" applyProtection="1">
      <alignment wrapText="1"/>
      <protection locked="0"/>
    </xf>
    <xf numFmtId="0" fontId="84" fillId="0" borderId="0" xfId="0" applyFont="1" applyFill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</xf>
    <xf numFmtId="0" fontId="83" fillId="0" borderId="0" xfId="0" applyFont="1" applyAlignment="1" applyProtection="1">
      <alignment wrapText="1"/>
    </xf>
    <xf numFmtId="0" fontId="84" fillId="0" borderId="0" xfId="0" applyFont="1" applyFill="1" applyAlignment="1" applyProtection="1">
      <alignment vertical="center"/>
    </xf>
    <xf numFmtId="43" fontId="86" fillId="14" borderId="4" xfId="0" applyNumberFormat="1" applyFont="1" applyFill="1" applyBorder="1" applyAlignment="1" applyProtection="1">
      <alignment vertical="center"/>
    </xf>
    <xf numFmtId="43" fontId="84" fillId="0" borderId="0" xfId="0" applyNumberFormat="1" applyFont="1" applyFill="1" applyAlignment="1" applyProtection="1">
      <alignment vertical="center"/>
    </xf>
    <xf numFmtId="0" fontId="24" fillId="0" borderId="0" xfId="0" applyFont="1" applyAlignment="1" applyProtection="1">
      <alignment horizontal="center" vertical="center"/>
      <protection locked="0"/>
    </xf>
    <xf numFmtId="0" fontId="70" fillId="0" borderId="0" xfId="0" applyFont="1" applyBorder="1" applyAlignment="1" applyProtection="1">
      <alignment horizontal="center" vertical="center" wrapText="1"/>
      <protection locked="0"/>
    </xf>
    <xf numFmtId="0" fontId="87" fillId="0" borderId="0" xfId="0" applyFont="1" applyAlignment="1" applyProtection="1">
      <alignment wrapText="1"/>
      <protection locked="0"/>
    </xf>
    <xf numFmtId="0" fontId="87" fillId="0" borderId="0" xfId="0" applyFont="1" applyFill="1" applyAlignment="1" applyProtection="1">
      <alignment vertical="center"/>
      <protection locked="0"/>
    </xf>
    <xf numFmtId="0" fontId="85" fillId="0" borderId="5" xfId="2" applyFont="1" applyBorder="1" applyAlignment="1" applyProtection="1">
      <alignment horizontal="center" vertical="center" wrapText="1"/>
    </xf>
    <xf numFmtId="0" fontId="85" fillId="0" borderId="7" xfId="2" applyFont="1" applyBorder="1" applyAlignment="1" applyProtection="1">
      <alignment horizontal="center" vertical="center" wrapText="1"/>
    </xf>
    <xf numFmtId="0" fontId="85" fillId="0" borderId="6" xfId="2" applyFont="1" applyBorder="1" applyAlignment="1" applyProtection="1">
      <alignment horizontal="center" vertical="center" wrapText="1"/>
    </xf>
    <xf numFmtId="0" fontId="85" fillId="0" borderId="21" xfId="2" applyFont="1" applyBorder="1" applyAlignment="1" applyProtection="1">
      <alignment horizontal="center" vertical="center" wrapText="1"/>
    </xf>
    <xf numFmtId="43" fontId="6" fillId="0" borderId="0" xfId="0" applyNumberFormat="1" applyFont="1" applyProtection="1">
      <protection locked="0"/>
    </xf>
    <xf numFmtId="0" fontId="83" fillId="3" borderId="4" xfId="0" applyFont="1" applyFill="1" applyBorder="1" applyAlignment="1" applyProtection="1">
      <alignment horizontal="left" vertical="center" wrapText="1"/>
    </xf>
    <xf numFmtId="0" fontId="83" fillId="0" borderId="0" xfId="2" applyFont="1" applyBorder="1" applyAlignment="1" applyProtection="1">
      <alignment wrapText="1"/>
    </xf>
    <xf numFmtId="0" fontId="85" fillId="0" borderId="0" xfId="0" applyFont="1" applyAlignment="1" applyProtection="1">
      <alignment horizontal="center" vertical="center"/>
    </xf>
    <xf numFmtId="0" fontId="83" fillId="0" borderId="0" xfId="0" applyFont="1" applyAlignment="1" applyProtection="1">
      <alignment vertical="center" wrapText="1"/>
    </xf>
    <xf numFmtId="0" fontId="83" fillId="0" borderId="0" xfId="0" applyFont="1" applyAlignment="1" applyProtection="1">
      <alignment vertical="center"/>
    </xf>
    <xf numFmtId="43" fontId="83" fillId="0" borderId="0" xfId="0" applyNumberFormat="1" applyFont="1" applyAlignment="1" applyProtection="1">
      <alignment vertical="center"/>
    </xf>
    <xf numFmtId="0" fontId="24" fillId="12" borderId="0" xfId="0" applyFont="1" applyFill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vertical="center" wrapText="1"/>
      <protection locked="0"/>
    </xf>
    <xf numFmtId="0" fontId="24" fillId="1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88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89" fillId="0" borderId="0" xfId="4" applyFont="1" applyBorder="1" applyProtection="1">
      <protection locked="0"/>
    </xf>
    <xf numFmtId="0" fontId="91" fillId="0" borderId="0" xfId="4" applyFont="1" applyBorder="1" applyProtection="1"/>
    <xf numFmtId="0" fontId="91" fillId="0" borderId="0" xfId="4" applyFont="1" applyBorder="1" applyProtection="1">
      <protection locked="0"/>
    </xf>
    <xf numFmtId="0" fontId="8" fillId="0" borderId="0" xfId="2" applyFont="1" applyFill="1" applyAlignment="1" applyProtection="1">
      <alignment horizontal="left"/>
      <protection locked="0"/>
    </xf>
    <xf numFmtId="0" fontId="15" fillId="0" borderId="0" xfId="2" applyFont="1" applyFill="1" applyAlignment="1" applyProtection="1">
      <alignment horizontal="left" vertical="center"/>
      <protection locked="0"/>
    </xf>
    <xf numFmtId="0" fontId="14" fillId="0" borderId="0" xfId="2" applyFont="1" applyBorder="1" applyAlignment="1" applyProtection="1">
      <alignment vertical="center" wrapText="1"/>
      <protection locked="0"/>
    </xf>
    <xf numFmtId="0" fontId="14" fillId="0" borderId="0" xfId="2" applyFont="1" applyBorder="1" applyAlignment="1" applyProtection="1">
      <alignment horizontal="center" vertical="center" wrapText="1"/>
      <protection locked="0"/>
    </xf>
    <xf numFmtId="43" fontId="15" fillId="0" borderId="0" xfId="1" applyFont="1" applyBorder="1" applyAlignment="1" applyProtection="1">
      <alignment wrapText="1"/>
      <protection locked="0"/>
    </xf>
    <xf numFmtId="0" fontId="15" fillId="0" borderId="0" xfId="2" applyFont="1" applyFill="1" applyAlignment="1" applyProtection="1">
      <alignment horizontal="left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43" fontId="15" fillId="0" borderId="0" xfId="1" applyFont="1" applyAlignment="1" applyProtection="1">
      <alignment horizontal="center" vertical="center" wrapText="1"/>
      <protection locked="0"/>
    </xf>
    <xf numFmtId="0" fontId="41" fillId="0" borderId="0" xfId="2" applyFont="1" applyAlignment="1" applyProtection="1">
      <alignment horizontal="center"/>
    </xf>
    <xf numFmtId="0" fontId="92" fillId="0" borderId="3" xfId="2" applyFont="1" applyFill="1" applyBorder="1" applyAlignment="1" applyProtection="1">
      <alignment horizontal="center" vertical="center"/>
    </xf>
    <xf numFmtId="0" fontId="82" fillId="0" borderId="3" xfId="2" applyFont="1" applyBorder="1" applyAlignment="1" applyProtection="1">
      <alignment horizontal="center" vertical="center" wrapText="1"/>
    </xf>
    <xf numFmtId="0" fontId="82" fillId="0" borderId="3" xfId="2" applyFont="1" applyBorder="1" applyAlignment="1" applyProtection="1">
      <alignment horizontal="left" vertical="center" wrapText="1"/>
    </xf>
    <xf numFmtId="43" fontId="82" fillId="0" borderId="3" xfId="1" applyFont="1" applyBorder="1" applyAlignment="1" applyProtection="1">
      <alignment horizontal="center" vertical="center" wrapText="1"/>
    </xf>
    <xf numFmtId="0" fontId="41" fillId="0" borderId="0" xfId="2" applyFont="1" applyAlignment="1" applyProtection="1">
      <alignment horizontal="center"/>
      <protection locked="0"/>
    </xf>
    <xf numFmtId="0" fontId="41" fillId="0" borderId="0" xfId="2" applyFont="1" applyBorder="1" applyAlignment="1" applyProtection="1">
      <alignment vertical="center"/>
    </xf>
    <xf numFmtId="0" fontId="41" fillId="0" borderId="0" xfId="2" applyFont="1" applyFill="1" applyBorder="1" applyAlignment="1" applyProtection="1">
      <alignment horizontal="left" vertical="center"/>
    </xf>
    <xf numFmtId="0" fontId="85" fillId="14" borderId="0" xfId="2" applyFont="1" applyFill="1" applyBorder="1" applyAlignment="1" applyProtection="1">
      <alignment vertical="center" wrapText="1"/>
    </xf>
    <xf numFmtId="43" fontId="86" fillId="14" borderId="0" xfId="1" applyFont="1" applyFill="1" applyBorder="1" applyAlignment="1" applyProtection="1">
      <alignment vertical="center" wrapText="1"/>
    </xf>
    <xf numFmtId="0" fontId="41" fillId="0" borderId="0" xfId="2" applyFont="1" applyBorder="1" applyAlignment="1" applyProtection="1">
      <alignment vertical="center"/>
      <protection locked="0"/>
    </xf>
    <xf numFmtId="43" fontId="85" fillId="14" borderId="0" xfId="1" applyFont="1" applyFill="1" applyBorder="1" applyAlignment="1" applyProtection="1">
      <alignment vertical="center" wrapText="1"/>
    </xf>
    <xf numFmtId="0" fontId="85" fillId="0" borderId="0" xfId="2" applyFont="1" applyFill="1" applyBorder="1" applyAlignment="1" applyProtection="1">
      <alignment vertical="center" wrapText="1"/>
    </xf>
    <xf numFmtId="43" fontId="85" fillId="0" borderId="0" xfId="1" applyFont="1" applyFill="1" applyBorder="1" applyAlignment="1" applyProtection="1">
      <alignment vertical="center" wrapText="1"/>
    </xf>
    <xf numFmtId="0" fontId="83" fillId="0" borderId="0" xfId="2" applyFont="1" applyFill="1" applyBorder="1" applyAlignment="1" applyProtection="1">
      <alignment vertical="center" wrapText="1"/>
    </xf>
    <xf numFmtId="43" fontId="83" fillId="0" borderId="0" xfId="1" applyFont="1" applyFill="1" applyBorder="1" applyAlignment="1" applyProtection="1">
      <alignment vertical="center" wrapText="1"/>
    </xf>
    <xf numFmtId="49" fontId="83" fillId="0" borderId="0" xfId="2" applyNumberFormat="1" applyFont="1" applyFill="1" applyBorder="1" applyAlignment="1" applyProtection="1">
      <alignment vertical="center" wrapText="1"/>
    </xf>
    <xf numFmtId="0" fontId="41" fillId="0" borderId="0" xfId="2" applyFont="1" applyFill="1" applyBorder="1" applyAlignment="1" applyProtection="1">
      <alignment vertical="center"/>
      <protection locked="0"/>
    </xf>
    <xf numFmtId="0" fontId="41" fillId="4" borderId="0" xfId="2" applyFont="1" applyFill="1" applyBorder="1" applyAlignment="1" applyProtection="1">
      <alignment vertical="center"/>
      <protection locked="0"/>
    </xf>
    <xf numFmtId="43" fontId="85" fillId="0" borderId="0" xfId="1" applyFont="1" applyFill="1" applyBorder="1" applyAlignment="1" applyProtection="1">
      <alignment horizontal="center" vertical="center" wrapText="1"/>
    </xf>
    <xf numFmtId="0" fontId="83" fillId="0" borderId="0" xfId="2" applyFont="1" applyBorder="1" applyAlignment="1" applyProtection="1">
      <alignment vertical="center" wrapText="1"/>
    </xf>
    <xf numFmtId="0" fontId="47" fillId="0" borderId="0" xfId="2" applyFont="1" applyBorder="1" applyAlignment="1" applyProtection="1">
      <alignment vertical="center"/>
    </xf>
    <xf numFmtId="0" fontId="47" fillId="0" borderId="0" xfId="2" applyFont="1" applyBorder="1" applyAlignment="1" applyProtection="1">
      <alignment vertical="center"/>
      <protection locked="0"/>
    </xf>
    <xf numFmtId="0" fontId="85" fillId="0" borderId="0" xfId="2" applyFont="1" applyFill="1" applyBorder="1" applyAlignment="1" applyProtection="1">
      <alignment horizontal="left" vertical="center" wrapText="1"/>
    </xf>
    <xf numFmtId="0" fontId="41" fillId="0" borderId="0" xfId="0" applyFont="1" applyFill="1" applyAlignment="1" applyProtection="1">
      <alignment horizontal="left" vertical="center"/>
    </xf>
    <xf numFmtId="49" fontId="83" fillId="0" borderId="0" xfId="2" applyNumberFormat="1" applyFont="1" applyFill="1" applyBorder="1" applyAlignment="1" applyProtection="1">
      <alignment horizontal="left" vertical="center" wrapText="1"/>
    </xf>
    <xf numFmtId="43" fontId="83" fillId="0" borderId="0" xfId="1" applyFont="1" applyFill="1" applyBorder="1" applyAlignment="1" applyProtection="1">
      <alignment horizontal="left" vertical="center" wrapText="1"/>
    </xf>
    <xf numFmtId="0" fontId="83" fillId="0" borderId="0" xfId="2" applyFont="1" applyFill="1" applyBorder="1" applyAlignment="1" applyProtection="1">
      <alignment horizontal="left" vertical="center" wrapText="1"/>
    </xf>
    <xf numFmtId="0" fontId="93" fillId="0" borderId="0" xfId="2" applyFont="1" applyBorder="1" applyAlignment="1" applyProtection="1">
      <alignment vertical="center"/>
    </xf>
    <xf numFmtId="0" fontId="94" fillId="0" borderId="0" xfId="2" applyFont="1" applyFill="1" applyBorder="1" applyAlignment="1" applyProtection="1">
      <alignment vertical="center" wrapText="1"/>
    </xf>
    <xf numFmtId="43" fontId="94" fillId="0" borderId="0" xfId="1" applyFont="1" applyFill="1" applyBorder="1" applyAlignment="1" applyProtection="1">
      <alignment vertical="center" wrapText="1"/>
    </xf>
    <xf numFmtId="0" fontId="85" fillId="14" borderId="0" xfId="2" applyFont="1" applyFill="1" applyBorder="1" applyAlignment="1" applyProtection="1">
      <alignment horizontal="left" vertical="center" wrapText="1"/>
    </xf>
    <xf numFmtId="0" fontId="41" fillId="0" borderId="0" xfId="2" applyFont="1" applyProtection="1"/>
    <xf numFmtId="0" fontId="41" fillId="0" borderId="0" xfId="2" applyFont="1" applyProtection="1">
      <protection locked="0"/>
    </xf>
    <xf numFmtId="0" fontId="41" fillId="0" borderId="0" xfId="2" applyFont="1" applyFill="1" applyAlignment="1" applyProtection="1">
      <alignment horizontal="left"/>
      <protection locked="0"/>
    </xf>
    <xf numFmtId="0" fontId="41" fillId="0" borderId="0" xfId="2" applyFont="1" applyBorder="1" applyAlignment="1" applyProtection="1">
      <alignment vertical="center" wrapText="1"/>
      <protection locked="0"/>
    </xf>
    <xf numFmtId="0" fontId="41" fillId="0" borderId="0" xfId="2" applyFont="1" applyAlignment="1" applyProtection="1">
      <alignment wrapText="1"/>
      <protection locked="0"/>
    </xf>
    <xf numFmtId="43" fontId="41" fillId="0" borderId="0" xfId="1" applyFont="1" applyAlignment="1" applyProtection="1">
      <alignment wrapText="1"/>
      <protection locked="0"/>
    </xf>
    <xf numFmtId="43" fontId="15" fillId="0" borderId="0" xfId="1" applyFont="1" applyAlignment="1" applyProtection="1">
      <alignment wrapText="1"/>
      <protection locked="0"/>
    </xf>
    <xf numFmtId="0" fontId="15" fillId="0" borderId="0" xfId="2" applyFont="1" applyAlignment="1" applyProtection="1">
      <alignment wrapText="1"/>
      <protection locked="0"/>
    </xf>
    <xf numFmtId="43" fontId="6" fillId="3" borderId="4" xfId="2" applyNumberFormat="1" applyFont="1" applyFill="1" applyBorder="1" applyProtection="1"/>
    <xf numFmtId="43" fontId="6" fillId="7" borderId="4" xfId="2" applyNumberFormat="1" applyFont="1" applyFill="1" applyBorder="1" applyProtection="1"/>
    <xf numFmtId="0" fontId="23" fillId="13" borderId="8" xfId="0" applyFont="1" applyFill="1" applyBorder="1" applyAlignment="1" applyProtection="1">
      <alignment horizontal="center" vertical="center" wrapText="1"/>
    </xf>
    <xf numFmtId="0" fontId="24" fillId="0" borderId="45" xfId="2" applyFont="1" applyBorder="1" applyAlignment="1" applyProtection="1">
      <alignment horizontal="center" vertical="center" wrapText="1"/>
    </xf>
    <xf numFmtId="0" fontId="42" fillId="0" borderId="12" xfId="2" applyFont="1" applyBorder="1" applyAlignment="1" applyProtection="1">
      <alignment horizontal="center" vertical="center" wrapText="1"/>
    </xf>
    <xf numFmtId="0" fontId="24" fillId="0" borderId="46" xfId="2" applyFont="1" applyBorder="1" applyAlignment="1" applyProtection="1">
      <alignment horizontal="center" vertical="center" wrapText="1"/>
    </xf>
    <xf numFmtId="0" fontId="39" fillId="0" borderId="0" xfId="2" applyFont="1" applyBorder="1" applyAlignment="1" applyProtection="1">
      <alignment horizontal="center" wrapText="1"/>
    </xf>
    <xf numFmtId="0" fontId="60" fillId="0" borderId="0" xfId="2" applyFont="1" applyBorder="1" applyAlignment="1" applyProtection="1">
      <alignment horizontal="center" vertical="center" wrapText="1"/>
    </xf>
    <xf numFmtId="44" fontId="65" fillId="0" borderId="28" xfId="0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6" fillId="4" borderId="0" xfId="2" applyFont="1" applyFill="1" applyBorder="1" applyAlignment="1" applyProtection="1">
      <alignment horizontal="center" vertical="center" wrapText="1"/>
    </xf>
    <xf numFmtId="0" fontId="24" fillId="22" borderId="0" xfId="2" applyFont="1" applyFill="1" applyBorder="1" applyAlignment="1" applyProtection="1">
      <alignment vertical="center"/>
    </xf>
    <xf numFmtId="0" fontId="24" fillId="22" borderId="0" xfId="2" applyFont="1" applyFill="1" applyBorder="1" applyAlignment="1" applyProtection="1">
      <alignment vertical="center" wrapText="1"/>
    </xf>
    <xf numFmtId="43" fontId="24" fillId="22" borderId="0" xfId="1" applyFont="1" applyFill="1" applyBorder="1" applyAlignment="1" applyProtection="1">
      <alignment vertical="center" wrapText="1"/>
    </xf>
    <xf numFmtId="43" fontId="24" fillId="22" borderId="0" xfId="1" applyFont="1" applyFill="1" applyBorder="1" applyAlignment="1" applyProtection="1">
      <alignment vertical="center"/>
    </xf>
    <xf numFmtId="0" fontId="24" fillId="22" borderId="0" xfId="2" applyFont="1" applyFill="1" applyBorder="1" applyAlignment="1" applyProtection="1">
      <alignment horizontal="left" vertical="center"/>
    </xf>
    <xf numFmtId="43" fontId="24" fillId="22" borderId="0" xfId="1" applyFont="1" applyFill="1" applyBorder="1" applyAlignment="1" applyProtection="1">
      <alignment horizontal="center" vertical="center" wrapText="1"/>
    </xf>
    <xf numFmtId="43" fontId="24" fillId="22" borderId="0" xfId="1" applyFont="1" applyFill="1" applyBorder="1" applyAlignment="1" applyProtection="1">
      <alignment horizontal="right" vertical="center" wrapText="1"/>
    </xf>
    <xf numFmtId="0" fontId="13" fillId="0" borderId="0" xfId="2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3" fontId="6" fillId="11" borderId="0" xfId="1" applyFont="1" applyFill="1" applyBorder="1" applyAlignment="1" applyProtection="1">
      <alignment horizontal="right"/>
    </xf>
    <xf numFmtId="43" fontId="23" fillId="22" borderId="0" xfId="1" applyFont="1" applyFill="1" applyBorder="1" applyAlignment="1" applyProtection="1">
      <alignment vertical="center" wrapText="1"/>
    </xf>
    <xf numFmtId="0" fontId="51" fillId="0" borderId="0" xfId="2" applyFont="1" applyFill="1" applyBorder="1" applyAlignment="1" applyProtection="1">
      <alignment horizontal="center" vertical="center" wrapText="1"/>
    </xf>
    <xf numFmtId="0" fontId="50" fillId="0" borderId="0" xfId="2" applyFont="1" applyFill="1" applyBorder="1" applyAlignment="1" applyProtection="1">
      <alignment horizontal="center" vertical="center" wrapText="1"/>
    </xf>
    <xf numFmtId="0" fontId="6" fillId="15" borderId="0" xfId="2" applyFont="1" applyFill="1" applyBorder="1" applyAlignment="1" applyProtection="1">
      <alignment horizontal="center" vertical="center" wrapText="1"/>
    </xf>
    <xf numFmtId="0" fontId="38" fillId="0" borderId="0" xfId="2" applyFont="1" applyFill="1" applyBorder="1" applyAlignment="1" applyProtection="1">
      <alignment horizontal="center" vertical="center" wrapText="1"/>
    </xf>
    <xf numFmtId="0" fontId="6" fillId="7" borderId="0" xfId="2" applyFont="1" applyFill="1" applyBorder="1" applyAlignment="1" applyProtection="1">
      <alignment horizontal="left" vertical="center"/>
    </xf>
    <xf numFmtId="0" fontId="6" fillId="14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Alignment="1" applyProtection="1">
      <alignment horizontal="center" vertical="center" wrapText="1"/>
    </xf>
    <xf numFmtId="43" fontId="15" fillId="0" borderId="0" xfId="1" applyFont="1" applyFill="1" applyAlignment="1" applyProtection="1">
      <alignment wrapText="1"/>
    </xf>
    <xf numFmtId="0" fontId="0" fillId="4" borderId="0" xfId="0" applyFill="1" applyAlignment="1">
      <alignment horizontal="center" vertical="center"/>
    </xf>
    <xf numFmtId="0" fontId="96" fillId="12" borderId="4" xfId="0" applyFont="1" applyFill="1" applyBorder="1" applyAlignment="1" applyProtection="1">
      <alignment horizontal="justify" vertical="center" wrapText="1"/>
    </xf>
    <xf numFmtId="43" fontId="97" fillId="12" borderId="4" xfId="1" applyFont="1" applyFill="1" applyBorder="1" applyAlignment="1" applyProtection="1">
      <alignment horizontal="right" vertical="center" wrapText="1"/>
    </xf>
    <xf numFmtId="43" fontId="72" fillId="12" borderId="20" xfId="0" applyNumberFormat="1" applyFont="1" applyFill="1" applyBorder="1" applyAlignment="1">
      <alignment vertical="center" wrapText="1"/>
    </xf>
    <xf numFmtId="0" fontId="98" fillId="12" borderId="21" xfId="0" applyFont="1" applyFill="1" applyBorder="1" applyAlignment="1">
      <alignment vertical="center" wrapText="1"/>
    </xf>
    <xf numFmtId="43" fontId="99" fillId="12" borderId="20" xfId="0" applyNumberFormat="1" applyFont="1" applyFill="1" applyBorder="1" applyAlignment="1">
      <alignment vertical="center" wrapText="1"/>
    </xf>
    <xf numFmtId="0" fontId="71" fillId="22" borderId="21" xfId="0" applyFont="1" applyFill="1" applyBorder="1" applyAlignment="1">
      <alignment vertical="center" wrapText="1"/>
    </xf>
    <xf numFmtId="43" fontId="73" fillId="22" borderId="20" xfId="0" applyNumberFormat="1" applyFont="1" applyFill="1" applyBorder="1" applyAlignment="1">
      <alignment vertical="center" wrapText="1"/>
    </xf>
    <xf numFmtId="0" fontId="71" fillId="22" borderId="21" xfId="0" applyFont="1" applyFill="1" applyBorder="1" applyAlignment="1">
      <alignment vertical="center"/>
    </xf>
    <xf numFmtId="43" fontId="73" fillId="22" borderId="20" xfId="0" applyNumberFormat="1" applyFont="1" applyFill="1" applyBorder="1" applyAlignment="1">
      <alignment vertical="center"/>
    </xf>
    <xf numFmtId="43" fontId="73" fillId="22" borderId="20" xfId="0" applyNumberFormat="1" applyFont="1" applyFill="1" applyBorder="1" applyAlignment="1">
      <alignment horizontal="center" vertical="center" wrapText="1"/>
    </xf>
    <xf numFmtId="43" fontId="73" fillId="22" borderId="20" xfId="0" applyNumberFormat="1" applyFont="1" applyFill="1" applyBorder="1" applyAlignment="1">
      <alignment horizontal="right" vertical="center" wrapText="1"/>
    </xf>
    <xf numFmtId="43" fontId="71" fillId="22" borderId="20" xfId="0" applyNumberFormat="1" applyFont="1" applyFill="1" applyBorder="1" applyAlignment="1">
      <alignment vertical="center" wrapText="1"/>
    </xf>
    <xf numFmtId="0" fontId="69" fillId="4" borderId="0" xfId="0" applyFont="1" applyFill="1" applyAlignment="1">
      <alignment vertical="center"/>
    </xf>
    <xf numFmtId="0" fontId="0" fillId="0" borderId="0" xfId="0" applyBorder="1"/>
    <xf numFmtId="0" fontId="67" fillId="0" borderId="47" xfId="0" applyFont="1" applyBorder="1" applyAlignment="1">
      <alignment horizontal="center" vertical="center"/>
    </xf>
    <xf numFmtId="0" fontId="71" fillId="0" borderId="21" xfId="0" applyFont="1" applyFill="1" applyBorder="1" applyAlignment="1">
      <alignment vertical="center" wrapText="1"/>
    </xf>
    <xf numFmtId="43" fontId="73" fillId="0" borderId="2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43" fontId="73" fillId="0" borderId="20" xfId="0" applyNumberFormat="1" applyFont="1" applyFill="1" applyBorder="1" applyAlignment="1">
      <alignment vertical="center" wrapText="1"/>
    </xf>
    <xf numFmtId="0" fontId="15" fillId="0" borderId="0" xfId="2" applyFont="1" applyFill="1" applyProtection="1">
      <protection locked="0"/>
    </xf>
    <xf numFmtId="0" fontId="21" fillId="0" borderId="0" xfId="0" applyFont="1"/>
    <xf numFmtId="0" fontId="69" fillId="4" borderId="0" xfId="0" applyFon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5" borderId="0" xfId="0" applyFill="1" applyAlignment="1">
      <alignment vertical="center"/>
    </xf>
    <xf numFmtId="0" fontId="0" fillId="0" borderId="0" xfId="0" applyFill="1"/>
    <xf numFmtId="43" fontId="66" fillId="0" borderId="27" xfId="0" applyNumberFormat="1" applyFont="1" applyFill="1" applyBorder="1" applyAlignment="1" applyProtection="1">
      <alignment vertical="center" wrapText="1"/>
    </xf>
    <xf numFmtId="0" fontId="66" fillId="0" borderId="27" xfId="0" applyFont="1" applyFill="1" applyBorder="1" applyAlignment="1" applyProtection="1">
      <alignment vertical="center" wrapText="1"/>
    </xf>
    <xf numFmtId="43" fontId="66" fillId="0" borderId="28" xfId="0" applyNumberFormat="1" applyFont="1" applyFill="1" applyBorder="1" applyAlignment="1" applyProtection="1">
      <alignment vertical="center" wrapText="1"/>
    </xf>
    <xf numFmtId="44" fontId="65" fillId="0" borderId="29" xfId="0" applyNumberFormat="1" applyFont="1" applyFill="1" applyBorder="1" applyAlignment="1" applyProtection="1">
      <alignment vertical="center" wrapText="1"/>
    </xf>
    <xf numFmtId="0" fontId="66" fillId="0" borderId="29" xfId="0" applyFont="1" applyFill="1" applyBorder="1" applyAlignment="1">
      <alignment vertical="center" wrapText="1"/>
    </xf>
    <xf numFmtId="43" fontId="0" fillId="0" borderId="0" xfId="0" applyNumberFormat="1" applyFill="1"/>
    <xf numFmtId="0" fontId="41" fillId="9" borderId="4" xfId="0" applyFont="1" applyFill="1" applyBorder="1" applyAlignment="1" applyProtection="1">
      <alignment horizontal="left"/>
    </xf>
    <xf numFmtId="0" fontId="65" fillId="17" borderId="24" xfId="0" applyFont="1" applyFill="1" applyBorder="1" applyAlignment="1">
      <alignment horizontal="center" vertical="center" wrapText="1"/>
    </xf>
    <xf numFmtId="43" fontId="85" fillId="0" borderId="13" xfId="2" applyNumberFormat="1" applyFont="1" applyBorder="1" applyAlignment="1" applyProtection="1">
      <alignment vertical="center" wrapText="1"/>
    </xf>
    <xf numFmtId="43" fontId="85" fillId="0" borderId="15" xfId="2" applyNumberFormat="1" applyFont="1" applyBorder="1" applyAlignment="1" applyProtection="1">
      <alignment vertical="center" wrapText="1"/>
    </xf>
    <xf numFmtId="43" fontId="86" fillId="14" borderId="15" xfId="0" applyNumberFormat="1" applyFont="1" applyFill="1" applyBorder="1" applyAlignment="1" applyProtection="1">
      <alignment vertical="center"/>
    </xf>
    <xf numFmtId="0" fontId="24" fillId="0" borderId="5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vertical="center"/>
      <protection locked="0"/>
    </xf>
    <xf numFmtId="0" fontId="85" fillId="0" borderId="51" xfId="2" applyFont="1" applyBorder="1" applyAlignment="1" applyProtection="1">
      <alignment horizontal="center" vertical="center" wrapText="1"/>
    </xf>
    <xf numFmtId="0" fontId="85" fillId="0" borderId="52" xfId="2" applyFont="1" applyBorder="1" applyAlignment="1" applyProtection="1">
      <alignment horizontal="center" vertical="center" wrapText="1"/>
    </xf>
    <xf numFmtId="43" fontId="83" fillId="0" borderId="54" xfId="1" applyFont="1" applyFill="1" applyBorder="1" applyAlignment="1" applyProtection="1">
      <alignment vertical="center"/>
    </xf>
    <xf numFmtId="43" fontId="83" fillId="0" borderId="15" xfId="1" applyFont="1" applyFill="1" applyBorder="1" applyAlignment="1" applyProtection="1">
      <alignment vertical="center"/>
    </xf>
    <xf numFmtId="0" fontId="85" fillId="13" borderId="14" xfId="0" applyFont="1" applyFill="1" applyBorder="1" applyAlignment="1" applyProtection="1">
      <alignment horizontal="center" vertical="center"/>
    </xf>
    <xf numFmtId="0" fontId="85" fillId="14" borderId="14" xfId="0" applyFont="1" applyFill="1" applyBorder="1" applyAlignment="1" applyProtection="1">
      <alignment horizontal="center" vertical="center"/>
    </xf>
    <xf numFmtId="43" fontId="86" fillId="14" borderId="18" xfId="0" applyNumberFormat="1" applyFont="1" applyFill="1" applyBorder="1" applyAlignment="1" applyProtection="1">
      <alignment vertical="center"/>
    </xf>
    <xf numFmtId="0" fontId="23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3" fillId="0" borderId="14" xfId="0" applyFont="1" applyBorder="1"/>
    <xf numFmtId="0" fontId="0" fillId="0" borderId="15" xfId="0" applyBorder="1"/>
    <xf numFmtId="0" fontId="23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85" fillId="0" borderId="0" xfId="0" applyFont="1" applyFill="1" applyAlignment="1" applyProtection="1">
      <alignment horizontal="center" vertical="center"/>
    </xf>
    <xf numFmtId="0" fontId="83" fillId="0" borderId="0" xfId="0" applyFont="1" applyFill="1" applyAlignment="1" applyProtection="1">
      <alignment vertical="center" wrapText="1"/>
    </xf>
    <xf numFmtId="0" fontId="100" fillId="0" borderId="0" xfId="0" applyFont="1" applyFill="1" applyAlignment="1" applyProtection="1">
      <alignment wrapText="1"/>
      <protection locked="0"/>
    </xf>
    <xf numFmtId="0" fontId="100" fillId="0" borderId="0" xfId="0" applyFont="1" applyFill="1" applyAlignment="1" applyProtection="1">
      <alignment wrapText="1"/>
    </xf>
    <xf numFmtId="44" fontId="65" fillId="0" borderId="28" xfId="0" applyNumberFormat="1" applyFont="1" applyFill="1" applyBorder="1" applyAlignment="1" applyProtection="1">
      <alignment vertical="center" wrapText="1"/>
    </xf>
    <xf numFmtId="0" fontId="43" fillId="23" borderId="0" xfId="0" applyFont="1" applyFill="1" applyAlignment="1" applyProtection="1">
      <alignment vertical="center"/>
    </xf>
    <xf numFmtId="0" fontId="43" fillId="24" borderId="0" xfId="0" applyFont="1" applyFill="1" applyAlignment="1" applyProtection="1">
      <alignment vertical="center"/>
    </xf>
    <xf numFmtId="43" fontId="83" fillId="0" borderId="18" xfId="1" applyFont="1" applyFill="1" applyBorder="1" applyAlignment="1" applyProtection="1">
      <alignment vertical="center"/>
    </xf>
    <xf numFmtId="43" fontId="6" fillId="23" borderId="4" xfId="2" applyNumberFormat="1" applyFont="1" applyFill="1" applyBorder="1" applyProtection="1"/>
    <xf numFmtId="0" fontId="85" fillId="14" borderId="57" xfId="0" applyFont="1" applyFill="1" applyBorder="1" applyAlignment="1" applyProtection="1">
      <alignment horizontal="center" vertical="center"/>
    </xf>
    <xf numFmtId="43" fontId="100" fillId="0" borderId="0" xfId="0" applyNumberFormat="1" applyFont="1" applyFill="1" applyAlignment="1" applyProtection="1">
      <alignment wrapText="1"/>
    </xf>
    <xf numFmtId="0" fontId="84" fillId="23" borderId="0" xfId="0" applyFont="1" applyFill="1" applyAlignment="1" applyProtection="1">
      <alignment vertical="center"/>
    </xf>
    <xf numFmtId="0" fontId="84" fillId="24" borderId="0" xfId="0" applyFont="1" applyFill="1" applyAlignment="1" applyProtection="1">
      <alignment vertical="center"/>
    </xf>
    <xf numFmtId="43" fontId="83" fillId="0" borderId="58" xfId="1" applyFont="1" applyFill="1" applyBorder="1" applyAlignment="1" applyProtection="1">
      <alignment vertical="center"/>
    </xf>
    <xf numFmtId="0" fontId="85" fillId="0" borderId="53" xfId="0" applyFont="1" applyFill="1" applyBorder="1" applyAlignment="1" applyProtection="1">
      <alignment horizontal="center" vertical="center" wrapText="1"/>
    </xf>
    <xf numFmtId="0" fontId="83" fillId="0" borderId="8" xfId="0" applyFont="1" applyFill="1" applyBorder="1" applyAlignment="1" applyProtection="1">
      <alignment horizontal="left" vertical="center" wrapText="1"/>
    </xf>
    <xf numFmtId="0" fontId="85" fillId="0" borderId="14" xfId="0" applyFont="1" applyFill="1" applyBorder="1" applyAlignment="1" applyProtection="1">
      <alignment horizontal="center" vertical="center" wrapText="1"/>
    </xf>
    <xf numFmtId="0" fontId="83" fillId="0" borderId="4" xfId="0" applyFont="1" applyFill="1" applyBorder="1" applyAlignment="1" applyProtection="1">
      <alignment horizontal="left" vertical="center" wrapText="1"/>
    </xf>
    <xf numFmtId="0" fontId="85" fillId="0" borderId="53" xfId="0" applyFont="1" applyFill="1" applyBorder="1" applyAlignment="1" applyProtection="1">
      <alignment horizontal="center" vertical="center"/>
    </xf>
    <xf numFmtId="0" fontId="85" fillId="0" borderId="14" xfId="0" applyFont="1" applyFill="1" applyBorder="1" applyAlignment="1" applyProtection="1">
      <alignment horizontal="center" vertical="center"/>
    </xf>
    <xf numFmtId="0" fontId="85" fillId="0" borderId="11" xfId="0" applyFont="1" applyFill="1" applyBorder="1" applyAlignment="1" applyProtection="1">
      <alignment horizontal="center" vertical="center"/>
    </xf>
    <xf numFmtId="0" fontId="83" fillId="0" borderId="12" xfId="0" applyFont="1" applyFill="1" applyBorder="1" applyAlignment="1" applyProtection="1">
      <alignment horizontal="left" vertical="center" wrapText="1"/>
    </xf>
    <xf numFmtId="43" fontId="83" fillId="0" borderId="13" xfId="1" applyFont="1" applyFill="1" applyBorder="1" applyAlignment="1" applyProtection="1">
      <alignment vertical="center"/>
    </xf>
    <xf numFmtId="0" fontId="85" fillId="0" borderId="16" xfId="0" applyFont="1" applyFill="1" applyBorder="1" applyAlignment="1" applyProtection="1">
      <alignment horizontal="center" vertical="center"/>
    </xf>
    <xf numFmtId="0" fontId="83" fillId="0" borderId="17" xfId="0" applyFont="1" applyFill="1" applyBorder="1" applyAlignment="1" applyProtection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43" fontId="6" fillId="3" borderId="0" xfId="1" applyFont="1" applyFill="1" applyBorder="1" applyAlignment="1" applyProtection="1">
      <alignment vertical="center" wrapText="1"/>
      <protection locked="0"/>
    </xf>
    <xf numFmtId="43" fontId="24" fillId="3" borderId="0" xfId="1" applyFont="1" applyFill="1" applyBorder="1" applyAlignment="1" applyProtection="1">
      <alignment horizontal="center" vertical="center" wrapText="1"/>
    </xf>
    <xf numFmtId="43" fontId="6" fillId="3" borderId="0" xfId="1" applyFont="1" applyFill="1" applyBorder="1" applyAlignment="1" applyProtection="1">
      <alignment horizontal="center" vertical="center" wrapText="1"/>
    </xf>
    <xf numFmtId="0" fontId="26" fillId="0" borderId="11" xfId="2" applyFont="1" applyBorder="1" applyAlignment="1" applyProtection="1">
      <alignment horizontal="center" vertical="center" wrapText="1"/>
    </xf>
    <xf numFmtId="0" fontId="26" fillId="0" borderId="12" xfId="2" applyFont="1" applyBorder="1" applyAlignment="1" applyProtection="1">
      <alignment horizontal="center" vertical="center" wrapText="1"/>
    </xf>
    <xf numFmtId="0" fontId="26" fillId="0" borderId="13" xfId="2" applyFont="1" applyBorder="1" applyAlignment="1" applyProtection="1">
      <alignment horizontal="center" vertical="center" wrapText="1"/>
    </xf>
    <xf numFmtId="0" fontId="60" fillId="0" borderId="0" xfId="2" applyFont="1" applyBorder="1" applyAlignment="1" applyProtection="1">
      <alignment horizontal="center" vertical="center" wrapText="1"/>
    </xf>
    <xf numFmtId="0" fontId="39" fillId="0" borderId="0" xfId="2" applyFont="1" applyBorder="1" applyAlignment="1" applyProtection="1">
      <alignment horizontal="center" wrapText="1"/>
    </xf>
    <xf numFmtId="43" fontId="3" fillId="0" borderId="2" xfId="1" applyFont="1" applyBorder="1" applyAlignment="1" applyProtection="1">
      <alignment horizontal="center" vertical="center" wrapText="1"/>
      <protection locked="0"/>
    </xf>
    <xf numFmtId="43" fontId="3" fillId="0" borderId="43" xfId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/>
    </xf>
    <xf numFmtId="0" fontId="61" fillId="0" borderId="0" xfId="0" applyFont="1" applyAlignment="1">
      <alignment horizontal="justify" vertical="center" wrapText="1"/>
    </xf>
    <xf numFmtId="0" fontId="0" fillId="18" borderId="22" xfId="0" applyFont="1" applyFill="1" applyBorder="1" applyAlignment="1">
      <alignment horizontal="justify" vertical="center" wrapText="1"/>
    </xf>
    <xf numFmtId="0" fontId="0" fillId="18" borderId="23" xfId="0" applyFont="1" applyFill="1" applyBorder="1" applyAlignment="1">
      <alignment horizontal="justify" vertical="center" wrapText="1"/>
    </xf>
    <xf numFmtId="0" fontId="0" fillId="18" borderId="24" xfId="0" applyFont="1" applyFill="1" applyBorder="1" applyAlignment="1">
      <alignment horizontal="justify" vertical="center" wrapText="1"/>
    </xf>
    <xf numFmtId="0" fontId="65" fillId="17" borderId="30" xfId="0" applyFont="1" applyFill="1" applyBorder="1" applyAlignment="1" applyProtection="1">
      <alignment horizontal="center" vertical="center" wrapText="1"/>
      <protection locked="0"/>
    </xf>
    <xf numFmtId="0" fontId="65" fillId="17" borderId="31" xfId="0" applyFont="1" applyFill="1" applyBorder="1" applyAlignment="1" applyProtection="1">
      <alignment horizontal="center" vertical="center" wrapText="1"/>
      <protection locked="0"/>
    </xf>
    <xf numFmtId="0" fontId="65" fillId="17" borderId="32" xfId="0" applyFont="1" applyFill="1" applyBorder="1" applyAlignment="1" applyProtection="1">
      <alignment horizontal="center" vertical="center" wrapText="1"/>
      <protection locked="0"/>
    </xf>
    <xf numFmtId="0" fontId="65" fillId="17" borderId="33" xfId="0" applyFont="1" applyFill="1" applyBorder="1" applyAlignment="1">
      <alignment horizontal="center" vertical="center" wrapText="1"/>
    </xf>
    <xf numFmtId="0" fontId="65" fillId="17" borderId="25" xfId="0" applyFont="1" applyFill="1" applyBorder="1" applyAlignment="1">
      <alignment horizontal="center" vertical="center" wrapText="1"/>
    </xf>
    <xf numFmtId="0" fontId="65" fillId="17" borderId="34" xfId="0" applyFont="1" applyFill="1" applyBorder="1" applyAlignment="1">
      <alignment horizontal="center" vertical="center" wrapText="1"/>
    </xf>
    <xf numFmtId="0" fontId="65" fillId="17" borderId="35" xfId="0" applyFont="1" applyFill="1" applyBorder="1" applyAlignment="1">
      <alignment horizontal="center" vertical="center" wrapText="1"/>
    </xf>
    <xf numFmtId="0" fontId="65" fillId="17" borderId="26" xfId="0" applyFont="1" applyFill="1" applyBorder="1" applyAlignment="1">
      <alignment horizontal="center" vertical="center" wrapText="1"/>
    </xf>
    <xf numFmtId="0" fontId="65" fillId="17" borderId="36" xfId="0" applyFont="1" applyFill="1" applyBorder="1" applyAlignment="1">
      <alignment horizontal="center" vertical="center" wrapText="1"/>
    </xf>
    <xf numFmtId="0" fontId="65" fillId="17" borderId="37" xfId="0" applyFont="1" applyFill="1" applyBorder="1" applyAlignment="1">
      <alignment horizontal="center" vertical="center" wrapText="1"/>
    </xf>
    <xf numFmtId="0" fontId="65" fillId="17" borderId="19" xfId="0" applyFont="1" applyFill="1" applyBorder="1" applyAlignment="1">
      <alignment horizontal="center" vertical="center" wrapText="1"/>
    </xf>
    <xf numFmtId="0" fontId="65" fillId="17" borderId="38" xfId="0" applyFont="1" applyFill="1" applyBorder="1" applyAlignment="1">
      <alignment horizontal="center" vertical="center" wrapText="1"/>
    </xf>
    <xf numFmtId="44" fontId="65" fillId="0" borderId="28" xfId="0" applyNumberFormat="1" applyFont="1" applyFill="1" applyBorder="1" applyAlignment="1" applyProtection="1">
      <alignment vertical="center" wrapText="1"/>
    </xf>
    <xf numFmtId="44" fontId="65" fillId="0" borderId="28" xfId="0" applyNumberFormat="1" applyFont="1" applyFill="1" applyBorder="1" applyAlignment="1">
      <alignment horizontal="center" vertical="center" wrapText="1"/>
    </xf>
    <xf numFmtId="0" fontId="28" fillId="0" borderId="19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85" fillId="0" borderId="22" xfId="2" applyFont="1" applyFill="1" applyBorder="1" applyAlignment="1" applyProtection="1">
      <alignment horizontal="left" vertical="center" wrapText="1"/>
    </xf>
    <xf numFmtId="0" fontId="85" fillId="0" borderId="23" xfId="2" applyFont="1" applyFill="1" applyBorder="1" applyAlignment="1" applyProtection="1">
      <alignment horizontal="left" vertical="center" wrapText="1"/>
    </xf>
    <xf numFmtId="0" fontId="85" fillId="0" borderId="24" xfId="2" applyFont="1" applyFill="1" applyBorder="1" applyAlignment="1" applyProtection="1">
      <alignment horizontal="left" vertical="center" wrapText="1"/>
    </xf>
    <xf numFmtId="0" fontId="81" fillId="9" borderId="0" xfId="0" applyFont="1" applyFill="1" applyAlignment="1" applyProtection="1">
      <alignment horizontal="center"/>
    </xf>
    <xf numFmtId="0" fontId="82" fillId="14" borderId="22" xfId="0" applyFont="1" applyFill="1" applyBorder="1" applyAlignment="1" applyProtection="1">
      <alignment horizontal="center" vertical="center" wrapText="1"/>
      <protection locked="0"/>
    </xf>
    <xf numFmtId="0" fontId="82" fillId="14" borderId="23" xfId="0" applyFont="1" applyFill="1" applyBorder="1" applyAlignment="1" applyProtection="1">
      <alignment horizontal="center" vertical="center" wrapText="1"/>
      <protection locked="0"/>
    </xf>
    <xf numFmtId="0" fontId="82" fillId="14" borderId="24" xfId="0" applyFont="1" applyFill="1" applyBorder="1" applyAlignment="1" applyProtection="1">
      <alignment horizontal="center" vertical="center" wrapText="1"/>
      <protection locked="0"/>
    </xf>
    <xf numFmtId="0" fontId="85" fillId="0" borderId="48" xfId="2" applyFont="1" applyBorder="1" applyAlignment="1" applyProtection="1">
      <alignment horizontal="left" vertical="center" wrapText="1"/>
    </xf>
    <xf numFmtId="0" fontId="85" fillId="0" borderId="45" xfId="2" applyFont="1" applyBorder="1" applyAlignment="1" applyProtection="1">
      <alignment horizontal="left" vertical="center" wrapText="1"/>
    </xf>
    <xf numFmtId="0" fontId="85" fillId="0" borderId="49" xfId="2" applyFont="1" applyBorder="1" applyAlignment="1" applyProtection="1">
      <alignment horizontal="left" vertical="center" wrapText="1"/>
    </xf>
    <xf numFmtId="0" fontId="85" fillId="0" borderId="10" xfId="2" applyFont="1" applyBorder="1" applyAlignment="1" applyProtection="1">
      <alignment horizontal="left" vertical="center" wrapText="1"/>
    </xf>
    <xf numFmtId="0" fontId="85" fillId="9" borderId="49" xfId="2" applyFont="1" applyFill="1" applyBorder="1" applyAlignment="1" applyProtection="1">
      <alignment horizontal="left" vertical="center" wrapText="1"/>
    </xf>
    <xf numFmtId="0" fontId="85" fillId="9" borderId="10" xfId="2" applyFont="1" applyFill="1" applyBorder="1" applyAlignment="1" applyProtection="1">
      <alignment horizontal="left" vertical="center" wrapText="1"/>
    </xf>
    <xf numFmtId="0" fontId="85" fillId="0" borderId="49" xfId="0" applyFont="1" applyBorder="1" applyAlignment="1" applyProtection="1">
      <alignment horizontal="center" vertical="center"/>
    </xf>
    <xf numFmtId="0" fontId="85" fillId="0" borderId="10" xfId="0" applyFont="1" applyBorder="1" applyAlignment="1" applyProtection="1">
      <alignment horizontal="center" vertical="center"/>
    </xf>
    <xf numFmtId="0" fontId="85" fillId="0" borderId="22" xfId="2" applyFont="1" applyBorder="1" applyAlignment="1" applyProtection="1">
      <alignment horizontal="left" vertical="center" wrapText="1"/>
    </xf>
    <xf numFmtId="0" fontId="85" fillId="0" borderId="23" xfId="2" applyFont="1" applyBorder="1" applyAlignment="1" applyProtection="1">
      <alignment horizontal="left" vertical="center" wrapText="1"/>
    </xf>
    <xf numFmtId="0" fontId="85" fillId="0" borderId="24" xfId="2" applyFont="1" applyBorder="1" applyAlignment="1" applyProtection="1">
      <alignment horizontal="left" vertical="center" wrapText="1"/>
    </xf>
    <xf numFmtId="0" fontId="85" fillId="0" borderId="37" xfId="2" applyFont="1" applyBorder="1" applyAlignment="1" applyProtection="1">
      <alignment horizontal="left" vertical="center" wrapText="1"/>
    </xf>
    <xf numFmtId="0" fontId="85" fillId="0" borderId="19" xfId="2" applyFont="1" applyBorder="1" applyAlignment="1" applyProtection="1">
      <alignment horizontal="left" vertical="center" wrapText="1"/>
    </xf>
    <xf numFmtId="0" fontId="85" fillId="0" borderId="38" xfId="2" applyFont="1" applyBorder="1" applyAlignment="1" applyProtection="1">
      <alignment horizontal="left" vertical="center" wrapText="1"/>
    </xf>
    <xf numFmtId="0" fontId="85" fillId="0" borderId="55" xfId="0" applyFont="1" applyBorder="1" applyAlignment="1" applyProtection="1">
      <alignment horizontal="center" vertical="center"/>
    </xf>
    <xf numFmtId="0" fontId="85" fillId="0" borderId="56" xfId="0" applyFont="1" applyBorder="1" applyAlignment="1" applyProtection="1">
      <alignment horizontal="center" vertical="center"/>
    </xf>
    <xf numFmtId="0" fontId="0" fillId="9" borderId="0" xfId="0" applyFont="1" applyFill="1" applyAlignment="1" applyProtection="1">
      <alignment horizontal="center"/>
    </xf>
    <xf numFmtId="0" fontId="90" fillId="9" borderId="0" xfId="0" applyFont="1" applyFill="1" applyAlignment="1" applyProtection="1">
      <alignment horizontal="center"/>
    </xf>
    <xf numFmtId="0" fontId="45" fillId="0" borderId="0" xfId="0" applyFont="1" applyAlignment="1" applyProtection="1">
      <alignment horizontal="justify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</cellXfs>
  <cellStyles count="5">
    <cellStyle name="Millares" xfId="1" builtinId="3"/>
    <cellStyle name="Moneda 2" xfId="3"/>
    <cellStyle name="Normal" xfId="0" builtinId="0"/>
    <cellStyle name="Normal 2" xfId="2"/>
    <cellStyle name="Normal 5" xfId="4"/>
  </cellStyles>
  <dxfs count="0"/>
  <tableStyles count="0" defaultTableStyle="TableStyleMedium2" defaultPivotStyle="PivotStyleLight16"/>
  <colors>
    <mruColors>
      <color rgb="FFFF0000"/>
      <color rgb="FF0000FF"/>
      <color rgb="FF99CC00"/>
      <color rgb="FFCC0000"/>
      <color rgb="FF990000"/>
      <color rgb="FF333399"/>
      <color rgb="FF669900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&#218;nico%20-%20Presupuesto%20de%20Ingreso%20-%20Formatos%20para%20Municipio%202018%20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de Ingresos  2018"/>
      <sheetName val="Resumen Fuentes de Financiamien"/>
      <sheetName val="Norma CONAC - Ley Ingresos 2018"/>
      <sheetName val="Modelo Aprob. Pto. art. 7"/>
      <sheetName val="Modelo Aprob. Pto. art. 15"/>
      <sheetName val="Modelo Aprob. Pto. Anexo 1"/>
      <sheetName val="Indicaciones Generales"/>
    </sheetNames>
    <sheetDataSet>
      <sheetData sheetId="0" refreshError="1">
        <row r="478">
          <cell r="H478" t="str">
            <v>x</v>
          </cell>
          <cell r="I478" t="str">
            <v>x</v>
          </cell>
        </row>
        <row r="509">
          <cell r="H509">
            <v>221</v>
          </cell>
          <cell r="I509" t="str">
            <v>SEFIN</v>
          </cell>
        </row>
      </sheetData>
      <sheetData sheetId="1" refreshError="1"/>
      <sheetData sheetId="2" refreshError="1">
        <row r="6">
          <cell r="C6">
            <v>4</v>
          </cell>
        </row>
        <row r="7">
          <cell r="C7">
            <v>4</v>
          </cell>
        </row>
        <row r="8">
          <cell r="C8">
            <v>1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10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5">
          <cell r="C55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00"/>
  </sheetPr>
  <dimension ref="A1:BG518"/>
  <sheetViews>
    <sheetView topLeftCell="A475" zoomScale="110" zoomScaleNormal="110" zoomScaleSheetLayoutView="100" workbookViewId="0">
      <selection activeCell="C466" sqref="C466:E495"/>
    </sheetView>
  </sheetViews>
  <sheetFormatPr baseColWidth="10" defaultColWidth="19.42578125" defaultRowHeight="12.75" x14ac:dyDescent="0.2"/>
  <cols>
    <col min="1" max="1" width="1.42578125" style="29" customWidth="1"/>
    <col min="2" max="2" width="7.28515625" style="33" customWidth="1"/>
    <col min="3" max="3" width="15.7109375" style="29" customWidth="1"/>
    <col min="4" max="4" width="79" style="116" customWidth="1"/>
    <col min="5" max="5" width="15.5703125" style="117" customWidth="1"/>
    <col min="6" max="6" width="8.28515625" style="145" customWidth="1"/>
    <col min="7" max="7" width="5.85546875" style="29" customWidth="1"/>
    <col min="8" max="8" width="45.140625" style="75" customWidth="1"/>
    <col min="9" max="9" width="16.140625" style="29" customWidth="1"/>
    <col min="10" max="10" width="29" style="29" bestFit="1" customWidth="1"/>
    <col min="11" max="11" width="19.42578125" style="29"/>
    <col min="12" max="29" width="19.42578125" style="139"/>
    <col min="30" max="16384" width="19.42578125" style="29"/>
  </cols>
  <sheetData>
    <row r="1" spans="1:29" s="1" customFormat="1" ht="34.5" customHeight="1" x14ac:dyDescent="0.25">
      <c r="B1" s="142"/>
      <c r="C1" s="132"/>
      <c r="D1" s="133" t="s">
        <v>1292</v>
      </c>
      <c r="E1" s="132"/>
      <c r="F1" s="144"/>
      <c r="G1" s="144"/>
      <c r="H1" s="144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s="1" customFormat="1" ht="34.5" customHeight="1" thickBot="1" x14ac:dyDescent="0.3">
      <c r="B2" s="142"/>
      <c r="C2" s="132"/>
      <c r="D2" s="134" t="s">
        <v>1097</v>
      </c>
      <c r="E2" s="132"/>
      <c r="F2" s="465" t="s">
        <v>890</v>
      </c>
      <c r="G2" s="466" t="s">
        <v>797</v>
      </c>
      <c r="H2" s="466"/>
      <c r="I2" s="466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</row>
    <row r="3" spans="1:29" s="16" customFormat="1" ht="26.25" hidden="1" customHeight="1" thickBot="1" x14ac:dyDescent="0.25">
      <c r="B3" s="30" t="s">
        <v>378</v>
      </c>
      <c r="C3" s="83" t="s">
        <v>379</v>
      </c>
      <c r="D3" s="84" t="s">
        <v>380</v>
      </c>
      <c r="E3" s="85"/>
      <c r="F3" s="465"/>
      <c r="H3" s="76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</row>
    <row r="4" spans="1:29" s="16" customFormat="1" ht="13.5" hidden="1" customHeight="1" thickBot="1" x14ac:dyDescent="0.25">
      <c r="B4" s="31"/>
      <c r="D4" s="86" t="s">
        <v>381</v>
      </c>
      <c r="E4" s="87"/>
      <c r="F4" s="465"/>
      <c r="H4" s="76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</row>
    <row r="5" spans="1:29" s="17" customFormat="1" ht="30" customHeight="1" thickBot="1" x14ac:dyDescent="0.3">
      <c r="B5" s="5" t="s">
        <v>377</v>
      </c>
      <c r="C5" s="5" t="s">
        <v>50</v>
      </c>
      <c r="D5" s="5" t="s">
        <v>382</v>
      </c>
      <c r="E5" s="6" t="s">
        <v>376</v>
      </c>
      <c r="F5" s="465"/>
      <c r="G5" s="352" t="s">
        <v>550</v>
      </c>
      <c r="H5" s="77" t="s">
        <v>382</v>
      </c>
      <c r="I5" s="352" t="s">
        <v>376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</row>
    <row r="6" spans="1:29" s="17" customFormat="1" ht="8.25" customHeight="1" x14ac:dyDescent="0.25">
      <c r="B6" s="172"/>
      <c r="C6" s="172"/>
      <c r="D6" s="173"/>
      <c r="E6" s="174"/>
      <c r="F6" s="353"/>
      <c r="G6" s="352"/>
      <c r="H6" s="77"/>
      <c r="I6" s="352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</row>
    <row r="7" spans="1:29" s="14" customFormat="1" ht="18" customHeight="1" x14ac:dyDescent="0.4">
      <c r="A7" s="98" t="s">
        <v>791</v>
      </c>
      <c r="B7" s="355"/>
      <c r="C7" s="88" t="s">
        <v>52</v>
      </c>
      <c r="D7" s="89" t="s">
        <v>53</v>
      </c>
      <c r="E7" s="59">
        <f>+E8+E399+E485</f>
        <v>77633953.709999993</v>
      </c>
      <c r="F7" s="169" t="s">
        <v>383</v>
      </c>
      <c r="H7" s="82" t="s">
        <v>824</v>
      </c>
      <c r="I7" s="18">
        <f>SUM(I9:I510)</f>
        <v>77633953.710000008</v>
      </c>
      <c r="J7" s="19"/>
      <c r="K7" s="19"/>
      <c r="L7" s="153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</row>
    <row r="8" spans="1:29" s="14" customFormat="1" ht="18" customHeight="1" x14ac:dyDescent="0.25">
      <c r="A8" s="98" t="s">
        <v>791</v>
      </c>
      <c r="B8" s="355"/>
      <c r="C8" s="88" t="s">
        <v>54</v>
      </c>
      <c r="D8" s="89" t="s">
        <v>55</v>
      </c>
      <c r="E8" s="60">
        <f>+E9+E34+E39+E264+E281+E322</f>
        <v>4834353.5200000005</v>
      </c>
      <c r="F8" s="169" t="s">
        <v>383</v>
      </c>
      <c r="H8" s="78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</row>
    <row r="9" spans="1:29" s="14" customFormat="1" ht="18" customHeight="1" x14ac:dyDescent="0.25">
      <c r="A9" s="21"/>
      <c r="B9" s="356">
        <v>1</v>
      </c>
      <c r="C9" s="88" t="s">
        <v>56</v>
      </c>
      <c r="D9" s="89" t="s">
        <v>57</v>
      </c>
      <c r="E9" s="60">
        <f>+E10+E17+E24+E27+E31</f>
        <v>2149390.39</v>
      </c>
      <c r="F9" s="169" t="s">
        <v>383</v>
      </c>
      <c r="G9" s="62">
        <v>111</v>
      </c>
      <c r="H9" s="70" t="s">
        <v>567</v>
      </c>
      <c r="I9" s="20">
        <f>+E9</f>
        <v>2149390.39</v>
      </c>
      <c r="J9" s="2" t="s">
        <v>828</v>
      </c>
      <c r="L9" s="153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</row>
    <row r="10" spans="1:29" s="14" customFormat="1" ht="18" customHeight="1" x14ac:dyDescent="0.25">
      <c r="A10" s="21"/>
      <c r="B10" s="356">
        <v>11</v>
      </c>
      <c r="C10" s="357" t="s">
        <v>58</v>
      </c>
      <c r="D10" s="358" t="s">
        <v>59</v>
      </c>
      <c r="E10" s="359">
        <f>+E11+E14</f>
        <v>1003</v>
      </c>
      <c r="F10" s="169" t="s">
        <v>383</v>
      </c>
      <c r="H10" s="78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</row>
    <row r="11" spans="1:29" s="14" customFormat="1" ht="18" customHeight="1" x14ac:dyDescent="0.25">
      <c r="B11" s="355"/>
      <c r="C11" s="90" t="s">
        <v>60</v>
      </c>
      <c r="D11" s="91" t="s">
        <v>61</v>
      </c>
      <c r="E11" s="40">
        <f>+E12+E13</f>
        <v>2</v>
      </c>
      <c r="F11" s="169" t="s">
        <v>383</v>
      </c>
      <c r="H11" s="78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</row>
    <row r="12" spans="1:29" s="21" customFormat="1" ht="18" customHeight="1" x14ac:dyDescent="0.25">
      <c r="B12" s="355"/>
      <c r="C12" s="9" t="s">
        <v>62</v>
      </c>
      <c r="D12" s="10" t="s">
        <v>63</v>
      </c>
      <c r="E12" s="8">
        <v>1</v>
      </c>
      <c r="F12" s="146" t="s">
        <v>384</v>
      </c>
      <c r="H12" s="79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</row>
    <row r="13" spans="1:29" s="21" customFormat="1" ht="18" customHeight="1" x14ac:dyDescent="0.25">
      <c r="B13" s="355"/>
      <c r="C13" s="9" t="s">
        <v>64</v>
      </c>
      <c r="D13" s="10" t="s">
        <v>61</v>
      </c>
      <c r="E13" s="8">
        <v>1</v>
      </c>
      <c r="F13" s="146" t="s">
        <v>384</v>
      </c>
      <c r="H13" s="79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</row>
    <row r="14" spans="1:29" s="14" customFormat="1" ht="18" customHeight="1" x14ac:dyDescent="0.25">
      <c r="B14" s="355"/>
      <c r="C14" s="92" t="s">
        <v>65</v>
      </c>
      <c r="D14" s="91" t="s">
        <v>1168</v>
      </c>
      <c r="E14" s="40">
        <f>+E15+E16</f>
        <v>1001</v>
      </c>
      <c r="F14" s="169" t="s">
        <v>383</v>
      </c>
      <c r="H14" s="78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</row>
    <row r="15" spans="1:29" s="21" customFormat="1" ht="18" customHeight="1" x14ac:dyDescent="0.25">
      <c r="B15" s="355"/>
      <c r="C15" s="9" t="s">
        <v>67</v>
      </c>
      <c r="D15" s="10" t="s">
        <v>385</v>
      </c>
      <c r="E15" s="8">
        <v>1</v>
      </c>
      <c r="F15" s="146" t="s">
        <v>384</v>
      </c>
      <c r="H15" s="79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</row>
    <row r="16" spans="1:29" s="21" customFormat="1" ht="18" customHeight="1" x14ac:dyDescent="0.25">
      <c r="B16" s="355"/>
      <c r="C16" s="9" t="s">
        <v>386</v>
      </c>
      <c r="D16" s="10" t="s">
        <v>387</v>
      </c>
      <c r="E16" s="8">
        <v>1000</v>
      </c>
      <c r="F16" s="146" t="s">
        <v>384</v>
      </c>
      <c r="H16" s="79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</row>
    <row r="17" spans="1:59" s="14" customFormat="1" ht="18" customHeight="1" x14ac:dyDescent="0.25">
      <c r="B17" s="356">
        <v>12</v>
      </c>
      <c r="C17" s="357" t="s">
        <v>68</v>
      </c>
      <c r="D17" s="358" t="s">
        <v>69</v>
      </c>
      <c r="E17" s="359">
        <f>+E18</f>
        <v>1802471.49</v>
      </c>
      <c r="F17" s="169" t="s">
        <v>383</v>
      </c>
      <c r="H17" s="78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</row>
    <row r="18" spans="1:59" s="14" customFormat="1" ht="18" customHeight="1" x14ac:dyDescent="0.25">
      <c r="B18" s="355"/>
      <c r="C18" s="90" t="s">
        <v>70</v>
      </c>
      <c r="D18" s="91" t="s">
        <v>71</v>
      </c>
      <c r="E18" s="40">
        <f>+E19+E20+E21+E22+E23</f>
        <v>1802471.49</v>
      </c>
      <c r="F18" s="169" t="s">
        <v>383</v>
      </c>
      <c r="H18" s="78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</row>
    <row r="19" spans="1:59" s="14" customFormat="1" ht="18" customHeight="1" x14ac:dyDescent="0.25">
      <c r="B19" s="355"/>
      <c r="C19" s="11" t="s">
        <v>72</v>
      </c>
      <c r="D19" s="12" t="s">
        <v>957</v>
      </c>
      <c r="E19" s="8">
        <v>669919.99</v>
      </c>
      <c r="F19" s="146" t="s">
        <v>384</v>
      </c>
      <c r="H19" s="78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</row>
    <row r="20" spans="1:59" s="14" customFormat="1" ht="18" customHeight="1" x14ac:dyDescent="0.25">
      <c r="B20" s="355"/>
      <c r="C20" s="11" t="s">
        <v>73</v>
      </c>
      <c r="D20" s="12" t="s">
        <v>388</v>
      </c>
      <c r="E20" s="8">
        <v>361103.75</v>
      </c>
      <c r="F20" s="146" t="s">
        <v>384</v>
      </c>
      <c r="H20" s="78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</row>
    <row r="21" spans="1:59" s="14" customFormat="1" ht="18" customHeight="1" x14ac:dyDescent="0.25">
      <c r="B21" s="355"/>
      <c r="C21" s="11" t="s">
        <v>74</v>
      </c>
      <c r="D21" s="12" t="s">
        <v>75</v>
      </c>
      <c r="E21" s="8">
        <v>408306.33</v>
      </c>
      <c r="F21" s="146" t="s">
        <v>384</v>
      </c>
      <c r="H21" s="78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</row>
    <row r="22" spans="1:59" s="14" customFormat="1" ht="18" customHeight="1" x14ac:dyDescent="0.25">
      <c r="B22" s="355"/>
      <c r="C22" s="11" t="s">
        <v>76</v>
      </c>
      <c r="D22" s="12" t="s">
        <v>389</v>
      </c>
      <c r="E22" s="8">
        <v>363141.42</v>
      </c>
      <c r="F22" s="146" t="s">
        <v>384</v>
      </c>
      <c r="H22" s="78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</row>
    <row r="23" spans="1:59" s="14" customFormat="1" ht="18" customHeight="1" x14ac:dyDescent="0.25">
      <c r="B23" s="355"/>
      <c r="C23" s="13" t="s">
        <v>77</v>
      </c>
      <c r="D23" s="12" t="s">
        <v>78</v>
      </c>
      <c r="E23" s="8">
        <v>0</v>
      </c>
      <c r="F23" s="146" t="s">
        <v>384</v>
      </c>
      <c r="H23" s="78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</row>
    <row r="24" spans="1:59" s="93" customFormat="1" ht="18" customHeight="1" x14ac:dyDescent="0.25">
      <c r="A24" s="14"/>
      <c r="B24" s="356">
        <v>13</v>
      </c>
      <c r="C24" s="357" t="s">
        <v>79</v>
      </c>
      <c r="D24" s="357" t="s">
        <v>80</v>
      </c>
      <c r="E24" s="360">
        <f>+E25</f>
        <v>345911.9</v>
      </c>
      <c r="F24" s="169" t="s">
        <v>383</v>
      </c>
      <c r="G24" s="15"/>
      <c r="H24" s="71"/>
      <c r="I24" s="15"/>
      <c r="J24" s="15"/>
      <c r="K24" s="15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</row>
    <row r="25" spans="1:59" s="14" customFormat="1" ht="18" customHeight="1" x14ac:dyDescent="0.25">
      <c r="B25" s="355"/>
      <c r="C25" s="90" t="s">
        <v>81</v>
      </c>
      <c r="D25" s="91" t="s">
        <v>82</v>
      </c>
      <c r="E25" s="40">
        <f>+E26</f>
        <v>345911.9</v>
      </c>
      <c r="F25" s="169" t="s">
        <v>383</v>
      </c>
      <c r="H25" s="78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</row>
    <row r="26" spans="1:59" s="14" customFormat="1" ht="18" customHeight="1" x14ac:dyDescent="0.25">
      <c r="B26" s="355"/>
      <c r="C26" s="13" t="s">
        <v>83</v>
      </c>
      <c r="D26" s="12" t="s">
        <v>82</v>
      </c>
      <c r="E26" s="8">
        <v>345911.9</v>
      </c>
      <c r="F26" s="146" t="s">
        <v>384</v>
      </c>
      <c r="H26" s="78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</row>
    <row r="27" spans="1:59" s="14" customFormat="1" ht="18" customHeight="1" x14ac:dyDescent="0.25">
      <c r="B27" s="356">
        <v>17</v>
      </c>
      <c r="C27" s="357" t="s">
        <v>84</v>
      </c>
      <c r="D27" s="358" t="s">
        <v>85</v>
      </c>
      <c r="E27" s="359">
        <f>+E28+E29+E30</f>
        <v>3</v>
      </c>
      <c r="F27" s="169" t="s">
        <v>383</v>
      </c>
      <c r="H27" s="78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</row>
    <row r="28" spans="1:59" s="14" customFormat="1" ht="18" customHeight="1" x14ac:dyDescent="0.25">
      <c r="B28" s="355"/>
      <c r="C28" s="11" t="s">
        <v>86</v>
      </c>
      <c r="D28" s="12" t="s">
        <v>390</v>
      </c>
      <c r="E28" s="8">
        <v>1</v>
      </c>
      <c r="F28" s="146" t="s">
        <v>384</v>
      </c>
      <c r="H28" s="78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</row>
    <row r="29" spans="1:59" s="14" customFormat="1" ht="18" customHeight="1" x14ac:dyDescent="0.25">
      <c r="B29" s="355"/>
      <c r="C29" s="11" t="s">
        <v>88</v>
      </c>
      <c r="D29" s="12" t="s">
        <v>87</v>
      </c>
      <c r="E29" s="8">
        <v>1</v>
      </c>
      <c r="F29" s="146" t="s">
        <v>384</v>
      </c>
      <c r="H29" s="78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</row>
    <row r="30" spans="1:59" s="14" customFormat="1" ht="18" customHeight="1" x14ac:dyDescent="0.25">
      <c r="B30" s="355"/>
      <c r="C30" s="11" t="s">
        <v>535</v>
      </c>
      <c r="D30" s="12" t="s">
        <v>391</v>
      </c>
      <c r="E30" s="8">
        <v>1</v>
      </c>
      <c r="F30" s="146" t="s">
        <v>384</v>
      </c>
      <c r="H30" s="78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</row>
    <row r="31" spans="1:59" s="14" customFormat="1" ht="30" x14ac:dyDescent="0.25">
      <c r="B31" s="356">
        <v>19</v>
      </c>
      <c r="C31" s="361">
        <v>4118</v>
      </c>
      <c r="D31" s="358" t="s">
        <v>1098</v>
      </c>
      <c r="E31" s="362">
        <f>SUM(E32)</f>
        <v>1</v>
      </c>
      <c r="F31" s="169" t="s">
        <v>383</v>
      </c>
      <c r="H31" s="78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</row>
    <row r="32" spans="1:59" s="14" customFormat="1" ht="30" x14ac:dyDescent="0.25">
      <c r="B32" s="355"/>
      <c r="C32" s="15" t="s">
        <v>1099</v>
      </c>
      <c r="D32" s="10" t="s">
        <v>1098</v>
      </c>
      <c r="E32" s="459">
        <v>1</v>
      </c>
      <c r="F32" s="146" t="s">
        <v>384</v>
      </c>
      <c r="L32" s="153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</row>
    <row r="33" spans="1:29" s="14" customFormat="1" ht="18" customHeight="1" x14ac:dyDescent="0.25">
      <c r="B33" s="356">
        <v>18</v>
      </c>
      <c r="C33" s="357" t="s">
        <v>89</v>
      </c>
      <c r="D33" s="358" t="s">
        <v>90</v>
      </c>
      <c r="E33" s="363" t="s">
        <v>392</v>
      </c>
      <c r="F33" s="169" t="s">
        <v>383</v>
      </c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</row>
    <row r="34" spans="1:29" s="14" customFormat="1" ht="18" customHeight="1" x14ac:dyDescent="0.25">
      <c r="B34" s="356">
        <v>3</v>
      </c>
      <c r="C34" s="88" t="s">
        <v>100</v>
      </c>
      <c r="D34" s="89" t="s">
        <v>101</v>
      </c>
      <c r="E34" s="60">
        <f>SUM(E35+E37)</f>
        <v>2</v>
      </c>
      <c r="F34" s="169" t="s">
        <v>383</v>
      </c>
      <c r="G34" s="62">
        <v>111</v>
      </c>
      <c r="H34" s="70" t="s">
        <v>567</v>
      </c>
      <c r="I34" s="20">
        <f>E34</f>
        <v>2</v>
      </c>
      <c r="J34" s="2" t="s">
        <v>828</v>
      </c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</row>
    <row r="35" spans="1:29" s="14" customFormat="1" ht="18" customHeight="1" x14ac:dyDescent="0.25">
      <c r="B35" s="356">
        <v>31</v>
      </c>
      <c r="C35" s="357" t="s">
        <v>102</v>
      </c>
      <c r="D35" s="358" t="s">
        <v>103</v>
      </c>
      <c r="E35" s="359">
        <f>+E36</f>
        <v>1</v>
      </c>
      <c r="F35" s="169" t="s">
        <v>383</v>
      </c>
      <c r="L35" s="153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</row>
    <row r="36" spans="1:29" s="14" customFormat="1" ht="18" customHeight="1" x14ac:dyDescent="0.25">
      <c r="B36" s="355"/>
      <c r="C36" s="11" t="s">
        <v>104</v>
      </c>
      <c r="D36" s="12" t="s">
        <v>393</v>
      </c>
      <c r="E36" s="8">
        <v>1</v>
      </c>
      <c r="F36" s="146" t="s">
        <v>384</v>
      </c>
      <c r="H36" s="78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</row>
    <row r="37" spans="1:29" s="14" customFormat="1" ht="37.5" customHeight="1" x14ac:dyDescent="0.25">
      <c r="B37" s="356">
        <v>39</v>
      </c>
      <c r="C37" s="361">
        <v>4132</v>
      </c>
      <c r="D37" s="358" t="s">
        <v>1250</v>
      </c>
      <c r="E37" s="362">
        <f>SUM(E38)</f>
        <v>1</v>
      </c>
      <c r="F37" s="169" t="s">
        <v>383</v>
      </c>
      <c r="H37" s="78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</row>
    <row r="38" spans="1:29" s="14" customFormat="1" ht="30" x14ac:dyDescent="0.25">
      <c r="B38" s="355"/>
      <c r="C38" s="15" t="s">
        <v>1100</v>
      </c>
      <c r="D38" s="10" t="s">
        <v>1251</v>
      </c>
      <c r="E38" s="460">
        <v>1</v>
      </c>
      <c r="F38" s="146" t="s">
        <v>384</v>
      </c>
      <c r="H38" s="78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</row>
    <row r="39" spans="1:29" s="14" customFormat="1" ht="18" customHeight="1" x14ac:dyDescent="0.25">
      <c r="A39" s="98" t="s">
        <v>791</v>
      </c>
      <c r="B39" s="356">
        <v>4</v>
      </c>
      <c r="C39" s="88" t="s">
        <v>105</v>
      </c>
      <c r="D39" s="89" t="s">
        <v>106</v>
      </c>
      <c r="E39" s="60">
        <f>+E40+E66+E237+E241+E243</f>
        <v>2271432.92</v>
      </c>
      <c r="F39" s="169" t="s">
        <v>383</v>
      </c>
      <c r="G39" s="62">
        <v>111</v>
      </c>
      <c r="H39" s="70" t="s">
        <v>567</v>
      </c>
      <c r="I39" s="20">
        <f>E39-I207</f>
        <v>2271432.92</v>
      </c>
      <c r="J39" s="2" t="s">
        <v>828</v>
      </c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</row>
    <row r="40" spans="1:29" s="14" customFormat="1" ht="30" x14ac:dyDescent="0.25">
      <c r="B40" s="356">
        <v>41</v>
      </c>
      <c r="C40" s="357" t="s">
        <v>107</v>
      </c>
      <c r="D40" s="358" t="s">
        <v>108</v>
      </c>
      <c r="E40" s="359">
        <f>+E41+E43+E45+E53+E60</f>
        <v>269012</v>
      </c>
      <c r="F40" s="169" t="s">
        <v>383</v>
      </c>
      <c r="H40" s="78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</row>
    <row r="41" spans="1:29" s="14" customFormat="1" ht="18" customHeight="1" x14ac:dyDescent="0.25">
      <c r="B41" s="355"/>
      <c r="C41" s="90" t="s">
        <v>109</v>
      </c>
      <c r="D41" s="91" t="s">
        <v>110</v>
      </c>
      <c r="E41" s="40">
        <f>+E42</f>
        <v>103000</v>
      </c>
      <c r="F41" s="169" t="s">
        <v>383</v>
      </c>
      <c r="H41" s="78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</row>
    <row r="42" spans="1:29" s="14" customFormat="1" ht="18" customHeight="1" x14ac:dyDescent="0.25">
      <c r="B42" s="355"/>
      <c r="C42" s="11" t="s">
        <v>111</v>
      </c>
      <c r="D42" s="12" t="s">
        <v>112</v>
      </c>
      <c r="E42" s="8">
        <v>103000</v>
      </c>
      <c r="F42" s="146" t="s">
        <v>384</v>
      </c>
      <c r="H42" s="78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</row>
    <row r="43" spans="1:29" s="14" customFormat="1" ht="18" customHeight="1" x14ac:dyDescent="0.25">
      <c r="B43" s="355"/>
      <c r="C43" s="90" t="s">
        <v>113</v>
      </c>
      <c r="D43" s="91" t="s">
        <v>114</v>
      </c>
      <c r="E43" s="40">
        <f>+E44</f>
        <v>1</v>
      </c>
      <c r="F43" s="169" t="s">
        <v>383</v>
      </c>
      <c r="H43" s="78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</row>
    <row r="44" spans="1:29" s="14" customFormat="1" ht="18" customHeight="1" x14ac:dyDescent="0.25">
      <c r="B44" s="355"/>
      <c r="C44" s="11" t="s">
        <v>115</v>
      </c>
      <c r="D44" s="12" t="s">
        <v>114</v>
      </c>
      <c r="E44" s="459">
        <v>1</v>
      </c>
      <c r="F44" s="146" t="s">
        <v>384</v>
      </c>
      <c r="H44" s="78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</row>
    <row r="45" spans="1:29" s="14" customFormat="1" ht="18" customHeight="1" x14ac:dyDescent="0.25">
      <c r="B45" s="355"/>
      <c r="C45" s="90" t="s">
        <v>536</v>
      </c>
      <c r="D45" s="91" t="s">
        <v>165</v>
      </c>
      <c r="E45" s="40">
        <f>SUM(E46:E52)</f>
        <v>166000</v>
      </c>
      <c r="F45" s="169" t="s">
        <v>383</v>
      </c>
      <c r="H45" s="78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</row>
    <row r="46" spans="1:29" s="14" customFormat="1" ht="18" customHeight="1" x14ac:dyDescent="0.25">
      <c r="B46" s="355"/>
      <c r="C46" s="13" t="s">
        <v>394</v>
      </c>
      <c r="D46" s="12" t="s">
        <v>395</v>
      </c>
      <c r="E46" s="8">
        <v>3000</v>
      </c>
      <c r="F46" s="146" t="s">
        <v>384</v>
      </c>
      <c r="H46" s="78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</row>
    <row r="47" spans="1:29" s="14" customFormat="1" ht="18" customHeight="1" x14ac:dyDescent="0.25">
      <c r="B47" s="355"/>
      <c r="C47" s="13" t="s">
        <v>537</v>
      </c>
      <c r="D47" s="12" t="s">
        <v>396</v>
      </c>
      <c r="E47" s="8">
        <v>28000</v>
      </c>
      <c r="F47" s="146" t="s">
        <v>384</v>
      </c>
      <c r="H47" s="78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</row>
    <row r="48" spans="1:29" s="14" customFormat="1" ht="18" customHeight="1" x14ac:dyDescent="0.25">
      <c r="B48" s="355"/>
      <c r="C48" s="13" t="s">
        <v>397</v>
      </c>
      <c r="D48" s="12" t="s">
        <v>398</v>
      </c>
      <c r="E48" s="8">
        <v>3000</v>
      </c>
      <c r="F48" s="146" t="s">
        <v>384</v>
      </c>
      <c r="H48" s="78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</row>
    <row r="49" spans="2:29" s="14" customFormat="1" ht="18" customHeight="1" x14ac:dyDescent="0.25">
      <c r="B49" s="355"/>
      <c r="C49" s="13" t="s">
        <v>538</v>
      </c>
      <c r="D49" s="12" t="s">
        <v>399</v>
      </c>
      <c r="E49" s="8">
        <v>126000</v>
      </c>
      <c r="F49" s="146" t="s">
        <v>384</v>
      </c>
      <c r="H49" s="78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</row>
    <row r="50" spans="2:29" s="14" customFormat="1" ht="18" customHeight="1" x14ac:dyDescent="0.25">
      <c r="B50" s="355"/>
      <c r="C50" s="13" t="s">
        <v>539</v>
      </c>
      <c r="D50" s="12" t="s">
        <v>400</v>
      </c>
      <c r="E50" s="8">
        <v>3000</v>
      </c>
      <c r="F50" s="146" t="s">
        <v>384</v>
      </c>
      <c r="H50" s="78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</row>
    <row r="51" spans="2:29" s="14" customFormat="1" ht="18" customHeight="1" x14ac:dyDescent="0.25">
      <c r="B51" s="355"/>
      <c r="C51" s="13" t="s">
        <v>582</v>
      </c>
      <c r="D51" s="12" t="s">
        <v>584</v>
      </c>
      <c r="E51" s="8">
        <v>2000</v>
      </c>
      <c r="F51" s="146" t="s">
        <v>384</v>
      </c>
      <c r="H51" s="78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</row>
    <row r="52" spans="2:29" s="14" customFormat="1" ht="18" customHeight="1" x14ac:dyDescent="0.25">
      <c r="B52" s="355"/>
      <c r="C52" s="13" t="s">
        <v>583</v>
      </c>
      <c r="D52" s="12" t="s">
        <v>585</v>
      </c>
      <c r="E52" s="8">
        <v>1000</v>
      </c>
      <c r="F52" s="146" t="s">
        <v>384</v>
      </c>
      <c r="H52" s="78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</row>
    <row r="53" spans="2:29" s="14" customFormat="1" ht="18" customHeight="1" x14ac:dyDescent="0.25">
      <c r="B53" s="355"/>
      <c r="C53" s="90" t="s">
        <v>540</v>
      </c>
      <c r="D53" s="91" t="s">
        <v>119</v>
      </c>
      <c r="E53" s="40">
        <f>+E54+E55+E56+E57+E58+E59</f>
        <v>6</v>
      </c>
      <c r="F53" s="169" t="s">
        <v>383</v>
      </c>
      <c r="H53" s="78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</row>
    <row r="54" spans="2:29" s="14" customFormat="1" ht="18" customHeight="1" x14ac:dyDescent="0.25">
      <c r="B54" s="355"/>
      <c r="C54" s="13" t="s">
        <v>401</v>
      </c>
      <c r="D54" s="12" t="s">
        <v>121</v>
      </c>
      <c r="E54" s="8">
        <v>1</v>
      </c>
      <c r="F54" s="146" t="s">
        <v>384</v>
      </c>
      <c r="H54" s="78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</row>
    <row r="55" spans="2:29" s="14" customFormat="1" ht="18" customHeight="1" x14ac:dyDescent="0.25">
      <c r="B55" s="355"/>
      <c r="C55" s="13" t="s">
        <v>541</v>
      </c>
      <c r="D55" s="12" t="s">
        <v>123</v>
      </c>
      <c r="E55" s="8">
        <v>1</v>
      </c>
      <c r="F55" s="146" t="s">
        <v>384</v>
      </c>
      <c r="H55" s="78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</row>
    <row r="56" spans="2:29" s="14" customFormat="1" ht="18" customHeight="1" x14ac:dyDescent="0.25">
      <c r="B56" s="355"/>
      <c r="C56" s="13" t="s">
        <v>542</v>
      </c>
      <c r="D56" s="12" t="s">
        <v>125</v>
      </c>
      <c r="E56" s="8">
        <v>1</v>
      </c>
      <c r="F56" s="146" t="s">
        <v>384</v>
      </c>
      <c r="H56" s="78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</row>
    <row r="57" spans="2:29" s="14" customFormat="1" ht="18" customHeight="1" x14ac:dyDescent="0.25">
      <c r="B57" s="355"/>
      <c r="C57" s="13" t="s">
        <v>543</v>
      </c>
      <c r="D57" s="12" t="s">
        <v>402</v>
      </c>
      <c r="E57" s="8">
        <v>1</v>
      </c>
      <c r="F57" s="146" t="s">
        <v>384</v>
      </c>
      <c r="H57" s="78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</row>
    <row r="58" spans="2:29" s="14" customFormat="1" ht="18" customHeight="1" x14ac:dyDescent="0.25">
      <c r="B58" s="355"/>
      <c r="C58" s="13" t="s">
        <v>403</v>
      </c>
      <c r="D58" s="12" t="s">
        <v>404</v>
      </c>
      <c r="E58" s="8">
        <v>1</v>
      </c>
      <c r="F58" s="146" t="s">
        <v>384</v>
      </c>
      <c r="H58" s="78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</row>
    <row r="59" spans="2:29" s="14" customFormat="1" ht="18" customHeight="1" x14ac:dyDescent="0.25">
      <c r="B59" s="355"/>
      <c r="C59" s="13" t="s">
        <v>405</v>
      </c>
      <c r="D59" s="12" t="s">
        <v>406</v>
      </c>
      <c r="E59" s="459">
        <v>1</v>
      </c>
      <c r="F59" s="146" t="s">
        <v>384</v>
      </c>
      <c r="H59" s="78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</row>
    <row r="60" spans="2:29" s="14" customFormat="1" ht="18" customHeight="1" x14ac:dyDescent="0.25">
      <c r="B60" s="355"/>
      <c r="C60" s="90" t="s">
        <v>407</v>
      </c>
      <c r="D60" s="91" t="s">
        <v>408</v>
      </c>
      <c r="E60" s="40">
        <f>+E61+E62+E63+E64+E65</f>
        <v>5</v>
      </c>
      <c r="F60" s="169" t="s">
        <v>383</v>
      </c>
      <c r="H60" s="78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</row>
    <row r="61" spans="2:29" s="14" customFormat="1" ht="18" customHeight="1" x14ac:dyDescent="0.25">
      <c r="B61" s="355"/>
      <c r="C61" s="13" t="s">
        <v>409</v>
      </c>
      <c r="D61" s="12" t="s">
        <v>410</v>
      </c>
      <c r="E61" s="8">
        <v>1</v>
      </c>
      <c r="F61" s="146" t="s">
        <v>384</v>
      </c>
      <c r="H61" s="78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</row>
    <row r="62" spans="2:29" s="14" customFormat="1" ht="18" customHeight="1" x14ac:dyDescent="0.25">
      <c r="B62" s="355"/>
      <c r="C62" s="13" t="s">
        <v>544</v>
      </c>
      <c r="D62" s="12" t="s">
        <v>411</v>
      </c>
      <c r="E62" s="8">
        <v>1</v>
      </c>
      <c r="F62" s="146" t="s">
        <v>384</v>
      </c>
      <c r="H62" s="78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</row>
    <row r="63" spans="2:29" s="14" customFormat="1" ht="18" customHeight="1" x14ac:dyDescent="0.25">
      <c r="B63" s="355"/>
      <c r="C63" s="13" t="s">
        <v>412</v>
      </c>
      <c r="D63" s="12" t="s">
        <v>413</v>
      </c>
      <c r="E63" s="8">
        <v>1</v>
      </c>
      <c r="F63" s="146" t="s">
        <v>384</v>
      </c>
      <c r="H63" s="78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</row>
    <row r="64" spans="2:29" s="14" customFormat="1" ht="18" customHeight="1" x14ac:dyDescent="0.25">
      <c r="B64" s="355"/>
      <c r="C64" s="13" t="s">
        <v>414</v>
      </c>
      <c r="D64" s="12" t="s">
        <v>415</v>
      </c>
      <c r="E64" s="8">
        <v>1</v>
      </c>
      <c r="F64" s="146" t="s">
        <v>384</v>
      </c>
      <c r="H64" s="78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</row>
    <row r="65" spans="1:29" s="14" customFormat="1" ht="30" x14ac:dyDescent="0.25">
      <c r="B65" s="355"/>
      <c r="C65" s="13" t="s">
        <v>416</v>
      </c>
      <c r="D65" s="12" t="s">
        <v>417</v>
      </c>
      <c r="E65" s="8">
        <v>1</v>
      </c>
      <c r="F65" s="146" t="s">
        <v>384</v>
      </c>
      <c r="H65" s="78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</row>
    <row r="66" spans="1:29" s="14" customFormat="1" ht="18" customHeight="1" x14ac:dyDescent="0.25">
      <c r="A66" s="98" t="s">
        <v>791</v>
      </c>
      <c r="B66" s="356">
        <v>43</v>
      </c>
      <c r="C66" s="357" t="s">
        <v>116</v>
      </c>
      <c r="D66" s="358" t="s">
        <v>117</v>
      </c>
      <c r="E66" s="359">
        <f>+E67+E85+E102+E121+E135+E141+E143+E152+E159+E169+E178+E187+E196+E199+E202+E204+E207</f>
        <v>1983954.92</v>
      </c>
      <c r="F66" s="169" t="s">
        <v>383</v>
      </c>
      <c r="H66" s="78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</row>
    <row r="67" spans="1:29" s="14" customFormat="1" ht="18" customHeight="1" x14ac:dyDescent="0.25">
      <c r="B67" s="355"/>
      <c r="C67" s="90" t="s">
        <v>118</v>
      </c>
      <c r="D67" s="91" t="s">
        <v>119</v>
      </c>
      <c r="E67" s="40">
        <f>SUM(E68:E84)</f>
        <v>91499.5</v>
      </c>
      <c r="F67" s="169" t="s">
        <v>383</v>
      </c>
      <c r="H67" s="78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</row>
    <row r="68" spans="1:29" s="14" customFormat="1" ht="18" customHeight="1" x14ac:dyDescent="0.25">
      <c r="B68" s="355"/>
      <c r="C68" s="13" t="s">
        <v>120</v>
      </c>
      <c r="D68" s="12" t="s">
        <v>127</v>
      </c>
      <c r="E68" s="8">
        <v>14345.5</v>
      </c>
      <c r="F68" s="146" t="s">
        <v>384</v>
      </c>
      <c r="H68" s="78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</row>
    <row r="69" spans="1:29" s="14" customFormat="1" ht="18" customHeight="1" x14ac:dyDescent="0.25">
      <c r="B69" s="355"/>
      <c r="C69" s="13" t="s">
        <v>122</v>
      </c>
      <c r="D69" s="12" t="s">
        <v>129</v>
      </c>
      <c r="E69" s="8">
        <v>1000</v>
      </c>
      <c r="F69" s="146" t="s">
        <v>384</v>
      </c>
      <c r="H69" s="78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</row>
    <row r="70" spans="1:29" s="22" customFormat="1" ht="18" customHeight="1" x14ac:dyDescent="0.25">
      <c r="A70" s="14"/>
      <c r="B70" s="355"/>
      <c r="C70" s="13" t="s">
        <v>124</v>
      </c>
      <c r="D70" s="12" t="s">
        <v>131</v>
      </c>
      <c r="E70" s="8">
        <v>76140</v>
      </c>
      <c r="F70" s="146" t="s">
        <v>384</v>
      </c>
      <c r="H70" s="80"/>
      <c r="I70" s="14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</row>
    <row r="71" spans="1:29" s="14" customFormat="1" ht="18" customHeight="1" x14ac:dyDescent="0.25">
      <c r="B71" s="355"/>
      <c r="C71" s="13" t="s">
        <v>126</v>
      </c>
      <c r="D71" s="12" t="s">
        <v>418</v>
      </c>
      <c r="E71" s="8">
        <v>1</v>
      </c>
      <c r="F71" s="146" t="s">
        <v>384</v>
      </c>
      <c r="H71" s="78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</row>
    <row r="72" spans="1:29" s="14" customFormat="1" ht="18" customHeight="1" x14ac:dyDescent="0.25">
      <c r="B72" s="355"/>
      <c r="C72" s="13" t="s">
        <v>128</v>
      </c>
      <c r="D72" s="12" t="s">
        <v>143</v>
      </c>
      <c r="E72" s="8">
        <v>1</v>
      </c>
      <c r="F72" s="146" t="s">
        <v>384</v>
      </c>
      <c r="H72" s="78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</row>
    <row r="73" spans="1:29" s="14" customFormat="1" ht="18" customHeight="1" x14ac:dyDescent="0.25">
      <c r="B73" s="355"/>
      <c r="C73" s="13" t="s">
        <v>130</v>
      </c>
      <c r="D73" s="12" t="s">
        <v>133</v>
      </c>
      <c r="E73" s="8">
        <v>1</v>
      </c>
      <c r="F73" s="146" t="s">
        <v>384</v>
      </c>
      <c r="H73" s="78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</row>
    <row r="74" spans="1:29" s="14" customFormat="1" ht="18" customHeight="1" x14ac:dyDescent="0.25">
      <c r="A74" s="22"/>
      <c r="B74" s="355"/>
      <c r="C74" s="13" t="s">
        <v>132</v>
      </c>
      <c r="D74" s="12" t="s">
        <v>1177</v>
      </c>
      <c r="E74" s="8">
        <v>1</v>
      </c>
      <c r="F74" s="146" t="s">
        <v>384</v>
      </c>
      <c r="H74" s="78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</row>
    <row r="75" spans="1:29" s="14" customFormat="1" ht="18" customHeight="1" x14ac:dyDescent="0.25">
      <c r="B75" s="355"/>
      <c r="C75" s="13" t="s">
        <v>134</v>
      </c>
      <c r="D75" s="12" t="s">
        <v>1170</v>
      </c>
      <c r="E75" s="8">
        <v>1</v>
      </c>
      <c r="F75" s="146" t="s">
        <v>384</v>
      </c>
      <c r="H75" s="78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</row>
    <row r="76" spans="1:29" s="14" customFormat="1" ht="18" customHeight="1" x14ac:dyDescent="0.25">
      <c r="B76" s="355"/>
      <c r="C76" s="13" t="s">
        <v>135</v>
      </c>
      <c r="D76" s="12" t="s">
        <v>1171</v>
      </c>
      <c r="E76" s="8">
        <v>1</v>
      </c>
      <c r="F76" s="146" t="s">
        <v>384</v>
      </c>
      <c r="H76" s="78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</row>
    <row r="77" spans="1:29" s="14" customFormat="1" ht="18" customHeight="1" x14ac:dyDescent="0.25">
      <c r="B77" s="355"/>
      <c r="C77" s="13" t="s">
        <v>136</v>
      </c>
      <c r="D77" s="12" t="s">
        <v>1178</v>
      </c>
      <c r="E77" s="8">
        <v>1</v>
      </c>
      <c r="F77" s="146" t="s">
        <v>384</v>
      </c>
      <c r="H77" s="78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</row>
    <row r="78" spans="1:29" s="14" customFormat="1" ht="18" customHeight="1" x14ac:dyDescent="0.25">
      <c r="B78" s="355"/>
      <c r="C78" s="13" t="s">
        <v>137</v>
      </c>
      <c r="D78" s="12" t="s">
        <v>1169</v>
      </c>
      <c r="E78" s="8">
        <v>1</v>
      </c>
      <c r="F78" s="146" t="s">
        <v>384</v>
      </c>
      <c r="H78" s="78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</row>
    <row r="79" spans="1:29" s="14" customFormat="1" ht="18" customHeight="1" x14ac:dyDescent="0.25">
      <c r="B79" s="355"/>
      <c r="C79" s="13" t="s">
        <v>138</v>
      </c>
      <c r="D79" s="12" t="s">
        <v>1172</v>
      </c>
      <c r="E79" s="8">
        <v>1</v>
      </c>
      <c r="F79" s="146" t="s">
        <v>384</v>
      </c>
      <c r="H79" s="78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</row>
    <row r="80" spans="1:29" s="14" customFormat="1" ht="18" customHeight="1" x14ac:dyDescent="0.25">
      <c r="B80" s="355"/>
      <c r="C80" s="13" t="s">
        <v>139</v>
      </c>
      <c r="D80" s="12" t="s">
        <v>1173</v>
      </c>
      <c r="E80" s="8">
        <v>1</v>
      </c>
      <c r="F80" s="146" t="s">
        <v>384</v>
      </c>
      <c r="H80" s="78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</row>
    <row r="81" spans="2:29" s="14" customFormat="1" ht="18" customHeight="1" x14ac:dyDescent="0.25">
      <c r="B81" s="355"/>
      <c r="C81" s="13" t="s">
        <v>140</v>
      </c>
      <c r="D81" s="12" t="s">
        <v>1174</v>
      </c>
      <c r="E81" s="8">
        <v>1</v>
      </c>
      <c r="F81" s="146" t="s">
        <v>384</v>
      </c>
      <c r="H81" s="78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2:29" s="14" customFormat="1" ht="18" customHeight="1" x14ac:dyDescent="0.25">
      <c r="B82" s="355"/>
      <c r="C82" s="13" t="s">
        <v>141</v>
      </c>
      <c r="D82" s="12" t="s">
        <v>1175</v>
      </c>
      <c r="E82" s="8">
        <v>1</v>
      </c>
      <c r="F82" s="146" t="s">
        <v>384</v>
      </c>
      <c r="H82" s="78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</row>
    <row r="83" spans="2:29" s="14" customFormat="1" ht="18" customHeight="1" x14ac:dyDescent="0.25">
      <c r="B83" s="355"/>
      <c r="C83" s="13" t="s">
        <v>142</v>
      </c>
      <c r="D83" s="12" t="s">
        <v>1176</v>
      </c>
      <c r="E83" s="8">
        <v>1</v>
      </c>
      <c r="F83" s="146" t="s">
        <v>384</v>
      </c>
      <c r="H83" s="78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2:29" s="14" customFormat="1" ht="18" customHeight="1" x14ac:dyDescent="0.25">
      <c r="B84" s="355"/>
      <c r="C84" s="13" t="s">
        <v>601</v>
      </c>
      <c r="D84" s="12" t="s">
        <v>600</v>
      </c>
      <c r="E84" s="8">
        <v>1</v>
      </c>
      <c r="F84" s="146" t="s">
        <v>384</v>
      </c>
      <c r="H84" s="78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</row>
    <row r="85" spans="2:29" s="14" customFormat="1" ht="18" customHeight="1" x14ac:dyDescent="0.25">
      <c r="B85" s="355"/>
      <c r="C85" s="90" t="s">
        <v>144</v>
      </c>
      <c r="D85" s="91" t="s">
        <v>145</v>
      </c>
      <c r="E85" s="40">
        <f>+E86+E87+E88+E89+E90+E91+E92+E93+E94+E95+E96+E97+E98+E99+E100+E101</f>
        <v>771014.75</v>
      </c>
      <c r="F85" s="169" t="s">
        <v>383</v>
      </c>
      <c r="H85" s="78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</row>
    <row r="86" spans="2:29" s="14" customFormat="1" ht="18" customHeight="1" x14ac:dyDescent="0.25">
      <c r="B86" s="355"/>
      <c r="C86" s="13" t="s">
        <v>146</v>
      </c>
      <c r="D86" s="12" t="s">
        <v>158</v>
      </c>
      <c r="E86" s="8">
        <v>0</v>
      </c>
      <c r="F86" s="146" t="s">
        <v>384</v>
      </c>
      <c r="H86" s="78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</row>
    <row r="87" spans="2:29" s="14" customFormat="1" ht="18" customHeight="1" x14ac:dyDescent="0.25">
      <c r="B87" s="355"/>
      <c r="C87" s="13" t="s">
        <v>147</v>
      </c>
      <c r="D87" s="12" t="s">
        <v>1179</v>
      </c>
      <c r="E87" s="8">
        <v>2960</v>
      </c>
      <c r="F87" s="146" t="s">
        <v>384</v>
      </c>
      <c r="H87" s="78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</row>
    <row r="88" spans="2:29" s="14" customFormat="1" ht="18" customHeight="1" x14ac:dyDescent="0.25">
      <c r="B88" s="355"/>
      <c r="C88" s="13" t="s">
        <v>148</v>
      </c>
      <c r="D88" s="12" t="s">
        <v>156</v>
      </c>
      <c r="E88" s="8">
        <v>1200</v>
      </c>
      <c r="F88" s="146" t="s">
        <v>384</v>
      </c>
      <c r="H88" s="78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</row>
    <row r="89" spans="2:29" s="14" customFormat="1" ht="18" customHeight="1" x14ac:dyDescent="0.25">
      <c r="B89" s="355"/>
      <c r="C89" s="13" t="s">
        <v>149</v>
      </c>
      <c r="D89" s="12" t="s">
        <v>419</v>
      </c>
      <c r="E89" s="8">
        <v>7078.61</v>
      </c>
      <c r="F89" s="146" t="s">
        <v>384</v>
      </c>
      <c r="H89" s="78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</row>
    <row r="90" spans="2:29" s="14" customFormat="1" ht="18" customHeight="1" x14ac:dyDescent="0.25">
      <c r="B90" s="355"/>
      <c r="C90" s="13" t="s">
        <v>150</v>
      </c>
      <c r="D90" s="12" t="s">
        <v>1180</v>
      </c>
      <c r="E90" s="8">
        <v>585143</v>
      </c>
      <c r="F90" s="146" t="s">
        <v>384</v>
      </c>
      <c r="H90" s="78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</row>
    <row r="91" spans="2:29" s="14" customFormat="1" ht="18" customHeight="1" x14ac:dyDescent="0.25">
      <c r="B91" s="355"/>
      <c r="C91" s="13" t="s">
        <v>152</v>
      </c>
      <c r="D91" s="12" t="s">
        <v>1181</v>
      </c>
      <c r="E91" s="8">
        <v>13405.15</v>
      </c>
      <c r="F91" s="146" t="s">
        <v>384</v>
      </c>
      <c r="H91" s="78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</row>
    <row r="92" spans="2:29" s="14" customFormat="1" ht="18" customHeight="1" x14ac:dyDescent="0.25">
      <c r="B92" s="355"/>
      <c r="C92" s="13" t="s">
        <v>153</v>
      </c>
      <c r="D92" s="12" t="s">
        <v>1182</v>
      </c>
      <c r="E92" s="8">
        <v>36872.97</v>
      </c>
      <c r="F92" s="146" t="s">
        <v>384</v>
      </c>
      <c r="H92" s="78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</row>
    <row r="93" spans="2:29" s="14" customFormat="1" ht="18" customHeight="1" x14ac:dyDescent="0.25">
      <c r="B93" s="355"/>
      <c r="C93" s="13" t="s">
        <v>154</v>
      </c>
      <c r="D93" s="12" t="s">
        <v>1183</v>
      </c>
      <c r="E93" s="8">
        <v>3987.13</v>
      </c>
      <c r="F93" s="146" t="s">
        <v>384</v>
      </c>
      <c r="H93" s="78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</row>
    <row r="94" spans="2:29" s="14" customFormat="1" ht="18" customHeight="1" x14ac:dyDescent="0.25">
      <c r="B94" s="355"/>
      <c r="C94" s="13" t="s">
        <v>155</v>
      </c>
      <c r="D94" s="12" t="s">
        <v>151</v>
      </c>
      <c r="E94" s="8">
        <v>6875</v>
      </c>
      <c r="F94" s="146" t="s">
        <v>384</v>
      </c>
      <c r="H94" s="78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</row>
    <row r="95" spans="2:29" s="14" customFormat="1" ht="18" customHeight="1" x14ac:dyDescent="0.25">
      <c r="B95" s="355"/>
      <c r="C95" s="13" t="s">
        <v>157</v>
      </c>
      <c r="D95" s="12" t="s">
        <v>1184</v>
      </c>
      <c r="E95" s="8">
        <v>25248</v>
      </c>
      <c r="F95" s="146" t="s">
        <v>384</v>
      </c>
      <c r="H95" s="78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</row>
    <row r="96" spans="2:29" s="14" customFormat="1" ht="18" customHeight="1" x14ac:dyDescent="0.25">
      <c r="B96" s="355"/>
      <c r="C96" s="13" t="s">
        <v>159</v>
      </c>
      <c r="D96" s="12" t="s">
        <v>1185</v>
      </c>
      <c r="E96" s="8">
        <v>75400</v>
      </c>
      <c r="F96" s="146" t="s">
        <v>384</v>
      </c>
      <c r="H96" s="78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</row>
    <row r="97" spans="1:29" s="14" customFormat="1" ht="18" customHeight="1" x14ac:dyDescent="0.25">
      <c r="B97" s="355"/>
      <c r="C97" s="13" t="s">
        <v>160</v>
      </c>
      <c r="D97" s="12" t="s">
        <v>1186</v>
      </c>
      <c r="E97" s="8">
        <v>225.48</v>
      </c>
      <c r="F97" s="146" t="s">
        <v>384</v>
      </c>
      <c r="H97" s="78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</row>
    <row r="98" spans="1:29" s="14" customFormat="1" ht="18" customHeight="1" x14ac:dyDescent="0.25">
      <c r="B98" s="355"/>
      <c r="C98" s="13" t="s">
        <v>161</v>
      </c>
      <c r="D98" s="12" t="s">
        <v>162</v>
      </c>
      <c r="E98" s="8">
        <v>1258.4100000000001</v>
      </c>
      <c r="F98" s="146" t="s">
        <v>384</v>
      </c>
      <c r="H98" s="78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</row>
    <row r="99" spans="1:29" s="22" customFormat="1" ht="18" customHeight="1" x14ac:dyDescent="0.25">
      <c r="A99" s="14"/>
      <c r="B99" s="355"/>
      <c r="C99" s="13" t="s">
        <v>163</v>
      </c>
      <c r="D99" s="12" t="s">
        <v>1187</v>
      </c>
      <c r="E99" s="8">
        <v>800</v>
      </c>
      <c r="F99" s="146" t="s">
        <v>384</v>
      </c>
      <c r="H99" s="80"/>
      <c r="I99" s="14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</row>
    <row r="100" spans="1:29" s="22" customFormat="1" ht="18" customHeight="1" x14ac:dyDescent="0.25">
      <c r="A100" s="14"/>
      <c r="B100" s="355"/>
      <c r="C100" s="13" t="s">
        <v>420</v>
      </c>
      <c r="D100" s="12" t="s">
        <v>304</v>
      </c>
      <c r="E100" s="8">
        <v>1</v>
      </c>
      <c r="F100" s="146" t="s">
        <v>384</v>
      </c>
      <c r="H100" s="80"/>
      <c r="I100" s="14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</row>
    <row r="101" spans="1:29" s="22" customFormat="1" ht="18" customHeight="1" x14ac:dyDescent="0.25">
      <c r="A101" s="14"/>
      <c r="B101" s="355"/>
      <c r="C101" s="13" t="s">
        <v>704</v>
      </c>
      <c r="D101" s="12" t="s">
        <v>1188</v>
      </c>
      <c r="E101" s="8">
        <v>10560</v>
      </c>
      <c r="F101" s="146" t="s">
        <v>384</v>
      </c>
      <c r="H101" s="80"/>
      <c r="I101" s="14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</row>
    <row r="102" spans="1:29" s="22" customFormat="1" ht="18" customHeight="1" x14ac:dyDescent="0.25">
      <c r="A102" s="14"/>
      <c r="B102" s="355"/>
      <c r="C102" s="90" t="s">
        <v>164</v>
      </c>
      <c r="D102" s="91" t="s">
        <v>165</v>
      </c>
      <c r="E102" s="40">
        <f>SUM(E103:E120)</f>
        <v>18</v>
      </c>
      <c r="F102" s="169" t="s">
        <v>383</v>
      </c>
      <c r="H102" s="80"/>
      <c r="I102" s="14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</row>
    <row r="103" spans="1:29" s="22" customFormat="1" ht="18" customHeight="1" x14ac:dyDescent="0.25">
      <c r="B103" s="355"/>
      <c r="C103" s="11" t="s">
        <v>166</v>
      </c>
      <c r="D103" s="12" t="s">
        <v>421</v>
      </c>
      <c r="E103" s="8">
        <v>1</v>
      </c>
      <c r="F103" s="146" t="s">
        <v>384</v>
      </c>
      <c r="H103" s="80"/>
      <c r="I103" s="14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</row>
    <row r="104" spans="1:29" s="14" customFormat="1" ht="18" customHeight="1" x14ac:dyDescent="0.25">
      <c r="A104" s="22"/>
      <c r="B104" s="355"/>
      <c r="C104" s="11" t="s">
        <v>167</v>
      </c>
      <c r="D104" s="12" t="s">
        <v>422</v>
      </c>
      <c r="E104" s="8">
        <v>1</v>
      </c>
      <c r="F104" s="146" t="s">
        <v>384</v>
      </c>
      <c r="H104" s="78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</row>
    <row r="105" spans="1:29" s="14" customFormat="1" ht="18" customHeight="1" x14ac:dyDescent="0.25">
      <c r="A105" s="22"/>
      <c r="B105" s="355"/>
      <c r="C105" s="11" t="s">
        <v>168</v>
      </c>
      <c r="D105" s="12" t="s">
        <v>423</v>
      </c>
      <c r="E105" s="8">
        <v>1</v>
      </c>
      <c r="F105" s="146" t="s">
        <v>384</v>
      </c>
      <c r="H105" s="78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</row>
    <row r="106" spans="1:29" s="14" customFormat="1" ht="18" customHeight="1" x14ac:dyDescent="0.25">
      <c r="A106" s="22"/>
      <c r="B106" s="355"/>
      <c r="C106" s="11" t="s">
        <v>169</v>
      </c>
      <c r="D106" s="12" t="s">
        <v>424</v>
      </c>
      <c r="E106" s="8">
        <v>1</v>
      </c>
      <c r="F106" s="146" t="s">
        <v>384</v>
      </c>
      <c r="H106" s="78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</row>
    <row r="107" spans="1:29" s="14" customFormat="1" ht="18" customHeight="1" x14ac:dyDescent="0.25">
      <c r="A107" s="22"/>
      <c r="B107" s="355"/>
      <c r="C107" s="11" t="s">
        <v>170</v>
      </c>
      <c r="D107" s="12" t="s">
        <v>425</v>
      </c>
      <c r="E107" s="8">
        <v>1</v>
      </c>
      <c r="F107" s="146" t="s">
        <v>384</v>
      </c>
      <c r="H107" s="78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</row>
    <row r="108" spans="1:29" s="14" customFormat="1" ht="18" customHeight="1" x14ac:dyDescent="0.25">
      <c r="B108" s="355"/>
      <c r="C108" s="11" t="s">
        <v>171</v>
      </c>
      <c r="D108" s="12" t="s">
        <v>1189</v>
      </c>
      <c r="E108" s="8">
        <v>1</v>
      </c>
      <c r="F108" s="146" t="s">
        <v>384</v>
      </c>
      <c r="H108" s="78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</row>
    <row r="109" spans="1:29" s="14" customFormat="1" ht="18" customHeight="1" x14ac:dyDescent="0.25">
      <c r="B109" s="355"/>
      <c r="C109" s="11" t="s">
        <v>172</v>
      </c>
      <c r="D109" s="12" t="s">
        <v>426</v>
      </c>
      <c r="E109" s="8">
        <v>1</v>
      </c>
      <c r="F109" s="146" t="s">
        <v>384</v>
      </c>
      <c r="H109" s="78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</row>
    <row r="110" spans="1:29" s="14" customFormat="1" ht="18" customHeight="1" x14ac:dyDescent="0.25">
      <c r="B110" s="355"/>
      <c r="C110" s="11" t="s">
        <v>173</v>
      </c>
      <c r="D110" s="12" t="s">
        <v>1190</v>
      </c>
      <c r="E110" s="8">
        <v>1</v>
      </c>
      <c r="F110" s="146" t="s">
        <v>384</v>
      </c>
      <c r="H110" s="78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</row>
    <row r="111" spans="1:29" s="14" customFormat="1" ht="18" customHeight="1" x14ac:dyDescent="0.25">
      <c r="B111" s="355"/>
      <c r="C111" s="11" t="s">
        <v>174</v>
      </c>
      <c r="D111" s="12" t="s">
        <v>1191</v>
      </c>
      <c r="E111" s="8">
        <v>1</v>
      </c>
      <c r="F111" s="146" t="s">
        <v>384</v>
      </c>
      <c r="H111" s="78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54"/>
    </row>
    <row r="112" spans="1:29" s="14" customFormat="1" ht="18" customHeight="1" x14ac:dyDescent="0.25">
      <c r="B112" s="355"/>
      <c r="C112" s="11" t="s">
        <v>175</v>
      </c>
      <c r="D112" s="12" t="s">
        <v>1192</v>
      </c>
      <c r="E112" s="8">
        <v>1</v>
      </c>
      <c r="F112" s="146" t="s">
        <v>384</v>
      </c>
      <c r="H112" s="78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</row>
    <row r="113" spans="1:29" s="14" customFormat="1" ht="18" customHeight="1" x14ac:dyDescent="0.25">
      <c r="B113" s="355"/>
      <c r="C113" s="11" t="s">
        <v>176</v>
      </c>
      <c r="D113" s="12" t="s">
        <v>427</v>
      </c>
      <c r="E113" s="8">
        <v>1</v>
      </c>
      <c r="F113" s="146" t="s">
        <v>384</v>
      </c>
      <c r="H113" s="78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</row>
    <row r="114" spans="1:29" s="14" customFormat="1" ht="18" customHeight="1" x14ac:dyDescent="0.25">
      <c r="B114" s="355"/>
      <c r="C114" s="11" t="s">
        <v>177</v>
      </c>
      <c r="D114" s="12" t="s">
        <v>428</v>
      </c>
      <c r="E114" s="8">
        <v>1</v>
      </c>
      <c r="F114" s="146" t="s">
        <v>384</v>
      </c>
      <c r="H114" s="78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</row>
    <row r="115" spans="1:29" s="14" customFormat="1" ht="18" customHeight="1" x14ac:dyDescent="0.25">
      <c r="B115" s="364"/>
      <c r="C115" s="11" t="s">
        <v>178</v>
      </c>
      <c r="D115" s="12" t="s">
        <v>429</v>
      </c>
      <c r="E115" s="8">
        <v>1</v>
      </c>
      <c r="F115" s="146" t="s">
        <v>384</v>
      </c>
      <c r="H115" s="78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</row>
    <row r="116" spans="1:29" s="14" customFormat="1" ht="18" customHeight="1" x14ac:dyDescent="0.25">
      <c r="B116" s="355"/>
      <c r="C116" s="11" t="s">
        <v>179</v>
      </c>
      <c r="D116" s="12" t="s">
        <v>430</v>
      </c>
      <c r="E116" s="8">
        <v>1</v>
      </c>
      <c r="F116" s="146" t="s">
        <v>384</v>
      </c>
      <c r="H116" s="78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</row>
    <row r="117" spans="1:29" s="14" customFormat="1" ht="18" customHeight="1" x14ac:dyDescent="0.25">
      <c r="B117" s="355"/>
      <c r="C117" s="11" t="s">
        <v>180</v>
      </c>
      <c r="D117" s="12" t="s">
        <v>431</v>
      </c>
      <c r="E117" s="8">
        <v>1</v>
      </c>
      <c r="F117" s="146" t="s">
        <v>384</v>
      </c>
      <c r="H117" s="78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</row>
    <row r="118" spans="1:29" s="14" customFormat="1" ht="18" customHeight="1" x14ac:dyDescent="0.25">
      <c r="B118" s="355"/>
      <c r="C118" s="11" t="s">
        <v>181</v>
      </c>
      <c r="D118" s="12" t="s">
        <v>432</v>
      </c>
      <c r="E118" s="8">
        <v>1</v>
      </c>
      <c r="F118" s="146" t="s">
        <v>384</v>
      </c>
      <c r="H118" s="78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</row>
    <row r="119" spans="1:29" s="14" customFormat="1" ht="18" customHeight="1" x14ac:dyDescent="0.25">
      <c r="B119" s="355"/>
      <c r="C119" s="11" t="s">
        <v>182</v>
      </c>
      <c r="D119" s="12" t="s">
        <v>184</v>
      </c>
      <c r="E119" s="8">
        <v>1</v>
      </c>
      <c r="F119" s="146" t="s">
        <v>384</v>
      </c>
      <c r="H119" s="78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</row>
    <row r="120" spans="1:29" s="14" customFormat="1" ht="18" customHeight="1" x14ac:dyDescent="0.25">
      <c r="B120" s="355"/>
      <c r="C120" s="11" t="s">
        <v>183</v>
      </c>
      <c r="D120" s="12" t="s">
        <v>185</v>
      </c>
      <c r="E120" s="8">
        <v>1</v>
      </c>
      <c r="F120" s="146" t="s">
        <v>384</v>
      </c>
      <c r="H120" s="78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</row>
    <row r="121" spans="1:29" s="14" customFormat="1" ht="18" customHeight="1" x14ac:dyDescent="0.25">
      <c r="B121" s="355"/>
      <c r="C121" s="90" t="s">
        <v>186</v>
      </c>
      <c r="D121" s="91" t="s">
        <v>187</v>
      </c>
      <c r="E121" s="40">
        <f>SUM(E122:E134)</f>
        <v>60015.03</v>
      </c>
      <c r="F121" s="169" t="s">
        <v>383</v>
      </c>
      <c r="H121" s="78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</row>
    <row r="122" spans="1:29" s="14" customFormat="1" ht="18" customHeight="1" x14ac:dyDescent="0.25">
      <c r="B122" s="355"/>
      <c r="C122" s="11" t="s">
        <v>188</v>
      </c>
      <c r="D122" s="12" t="s">
        <v>602</v>
      </c>
      <c r="E122" s="8">
        <v>1</v>
      </c>
      <c r="F122" s="146" t="s">
        <v>384</v>
      </c>
      <c r="H122" s="78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</row>
    <row r="123" spans="1:29" s="14" customFormat="1" ht="18" customHeight="1" x14ac:dyDescent="0.25">
      <c r="B123" s="355"/>
      <c r="C123" s="11" t="s">
        <v>189</v>
      </c>
      <c r="D123" s="12" t="s">
        <v>433</v>
      </c>
      <c r="E123" s="8">
        <v>19984.169999999998</v>
      </c>
      <c r="F123" s="146" t="s">
        <v>384</v>
      </c>
      <c r="H123" s="78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</row>
    <row r="124" spans="1:29" s="14" customFormat="1" ht="18" customHeight="1" x14ac:dyDescent="0.25">
      <c r="B124" s="355"/>
      <c r="C124" s="11" t="s">
        <v>190</v>
      </c>
      <c r="D124" s="12" t="s">
        <v>434</v>
      </c>
      <c r="E124" s="8">
        <v>495</v>
      </c>
      <c r="F124" s="146" t="s">
        <v>384</v>
      </c>
      <c r="H124" s="78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</row>
    <row r="125" spans="1:29" s="14" customFormat="1" ht="18" customHeight="1" x14ac:dyDescent="0.25">
      <c r="B125" s="355"/>
      <c r="C125" s="11" t="s">
        <v>191</v>
      </c>
      <c r="D125" s="14" t="s">
        <v>435</v>
      </c>
      <c r="E125" s="8">
        <v>19968.05</v>
      </c>
      <c r="F125" s="146" t="s">
        <v>384</v>
      </c>
      <c r="H125" s="78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</row>
    <row r="126" spans="1:29" s="22" customFormat="1" ht="18" customHeight="1" x14ac:dyDescent="0.25">
      <c r="A126" s="14"/>
      <c r="B126" s="355"/>
      <c r="C126" s="11" t="s">
        <v>192</v>
      </c>
      <c r="D126" s="14" t="s">
        <v>436</v>
      </c>
      <c r="E126" s="8">
        <v>10998.75</v>
      </c>
      <c r="F126" s="146" t="s">
        <v>384</v>
      </c>
      <c r="H126" s="80"/>
      <c r="I126" s="14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</row>
    <row r="127" spans="1:29" s="22" customFormat="1" ht="18" customHeight="1" x14ac:dyDescent="0.25">
      <c r="A127" s="14"/>
      <c r="B127" s="355"/>
      <c r="C127" s="11" t="s">
        <v>193</v>
      </c>
      <c r="D127" s="12" t="s">
        <v>437</v>
      </c>
      <c r="E127" s="8">
        <v>1</v>
      </c>
      <c r="F127" s="146" t="s">
        <v>384</v>
      </c>
      <c r="H127" s="80"/>
      <c r="I127" s="14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</row>
    <row r="128" spans="1:29" s="22" customFormat="1" ht="18" customHeight="1" x14ac:dyDescent="0.25">
      <c r="A128" s="14"/>
      <c r="B128" s="355"/>
      <c r="C128" s="11" t="s">
        <v>438</v>
      </c>
      <c r="D128" s="10" t="s">
        <v>439</v>
      </c>
      <c r="E128" s="8">
        <v>1</v>
      </c>
      <c r="F128" s="146" t="s">
        <v>384</v>
      </c>
      <c r="H128" s="80"/>
      <c r="I128" s="14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  <c r="AA128" s="156"/>
      <c r="AB128" s="156"/>
      <c r="AC128" s="156"/>
    </row>
    <row r="129" spans="1:29" s="22" customFormat="1" ht="18" customHeight="1" x14ac:dyDescent="0.25">
      <c r="A129" s="14"/>
      <c r="B129" s="355"/>
      <c r="C129" s="11" t="s">
        <v>440</v>
      </c>
      <c r="D129" s="10" t="s">
        <v>441</v>
      </c>
      <c r="E129" s="8">
        <v>1</v>
      </c>
      <c r="F129" s="146" t="s">
        <v>384</v>
      </c>
      <c r="H129" s="80"/>
      <c r="I129" s="14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</row>
    <row r="130" spans="1:29" s="14" customFormat="1" ht="18" customHeight="1" x14ac:dyDescent="0.25">
      <c r="A130" s="22"/>
      <c r="B130" s="364"/>
      <c r="C130" s="11" t="s">
        <v>442</v>
      </c>
      <c r="D130" s="10" t="s">
        <v>443</v>
      </c>
      <c r="E130" s="8">
        <v>1</v>
      </c>
      <c r="F130" s="146" t="s">
        <v>384</v>
      </c>
      <c r="H130" s="78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</row>
    <row r="131" spans="1:29" s="14" customFormat="1" ht="18" customHeight="1" x14ac:dyDescent="0.25">
      <c r="A131" s="22"/>
      <c r="B131" s="364"/>
      <c r="C131" s="11" t="s">
        <v>444</v>
      </c>
      <c r="D131" s="12" t="s">
        <v>586</v>
      </c>
      <c r="E131" s="8">
        <v>3349.56</v>
      </c>
      <c r="F131" s="146" t="s">
        <v>384</v>
      </c>
      <c r="H131" s="78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  <c r="AB131" s="154"/>
      <c r="AC131" s="154"/>
    </row>
    <row r="132" spans="1:29" s="14" customFormat="1" ht="18" customHeight="1" x14ac:dyDescent="0.25">
      <c r="A132" s="22"/>
      <c r="B132" s="364"/>
      <c r="C132" s="11" t="s">
        <v>445</v>
      </c>
      <c r="D132" s="12" t="s">
        <v>587</v>
      </c>
      <c r="E132" s="8">
        <v>1040</v>
      </c>
      <c r="F132" s="146" t="s">
        <v>384</v>
      </c>
      <c r="H132" s="78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</row>
    <row r="133" spans="1:29" s="14" customFormat="1" ht="18" customHeight="1" x14ac:dyDescent="0.25">
      <c r="A133" s="22"/>
      <c r="B133" s="364"/>
      <c r="C133" s="11" t="s">
        <v>580</v>
      </c>
      <c r="D133" s="12" t="s">
        <v>194</v>
      </c>
      <c r="E133" s="8">
        <v>3374.5</v>
      </c>
      <c r="F133" s="146" t="s">
        <v>384</v>
      </c>
      <c r="H133" s="78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  <c r="AC133" s="154"/>
    </row>
    <row r="134" spans="1:29" s="14" customFormat="1" ht="18" customHeight="1" x14ac:dyDescent="0.25">
      <c r="B134" s="355"/>
      <c r="C134" s="11" t="s">
        <v>588</v>
      </c>
      <c r="D134" s="12" t="s">
        <v>581</v>
      </c>
      <c r="E134" s="8">
        <v>800</v>
      </c>
      <c r="F134" s="146" t="s">
        <v>384</v>
      </c>
      <c r="H134" s="78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</row>
    <row r="135" spans="1:29" s="14" customFormat="1" ht="30" x14ac:dyDescent="0.25">
      <c r="B135" s="355"/>
      <c r="C135" s="90" t="s">
        <v>195</v>
      </c>
      <c r="D135" s="91" t="s">
        <v>446</v>
      </c>
      <c r="E135" s="40">
        <f>SUM(E136:E140)</f>
        <v>5</v>
      </c>
      <c r="F135" s="169" t="s">
        <v>383</v>
      </c>
      <c r="H135" s="78"/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</row>
    <row r="136" spans="1:29" s="14" customFormat="1" ht="18" customHeight="1" x14ac:dyDescent="0.25">
      <c r="B136" s="355"/>
      <c r="C136" s="11" t="s">
        <v>196</v>
      </c>
      <c r="D136" s="12" t="s">
        <v>197</v>
      </c>
      <c r="E136" s="8">
        <v>1</v>
      </c>
      <c r="F136" s="146" t="s">
        <v>384</v>
      </c>
      <c r="H136" s="78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</row>
    <row r="137" spans="1:29" s="14" customFormat="1" ht="18" customHeight="1" x14ac:dyDescent="0.25">
      <c r="B137" s="355"/>
      <c r="C137" s="11" t="s">
        <v>198</v>
      </c>
      <c r="D137" s="12" t="s">
        <v>199</v>
      </c>
      <c r="E137" s="8">
        <v>1</v>
      </c>
      <c r="F137" s="146" t="s">
        <v>384</v>
      </c>
      <c r="H137" s="78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</row>
    <row r="138" spans="1:29" s="14" customFormat="1" ht="18" customHeight="1" x14ac:dyDescent="0.25">
      <c r="B138" s="355"/>
      <c r="C138" s="11" t="s">
        <v>200</v>
      </c>
      <c r="D138" s="12" t="s">
        <v>201</v>
      </c>
      <c r="E138" s="8">
        <v>1</v>
      </c>
      <c r="F138" s="146" t="s">
        <v>384</v>
      </c>
      <c r="H138" s="78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</row>
    <row r="139" spans="1:29" s="14" customFormat="1" ht="18" customHeight="1" x14ac:dyDescent="0.25">
      <c r="B139" s="355"/>
      <c r="C139" s="11" t="s">
        <v>202</v>
      </c>
      <c r="D139" s="12" t="s">
        <v>447</v>
      </c>
      <c r="E139" s="8">
        <v>1</v>
      </c>
      <c r="F139" s="146" t="s">
        <v>384</v>
      </c>
      <c r="H139" s="78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</row>
    <row r="140" spans="1:29" s="14" customFormat="1" ht="18" customHeight="1" x14ac:dyDescent="0.25">
      <c r="B140" s="355"/>
      <c r="C140" s="11" t="s">
        <v>448</v>
      </c>
      <c r="D140" s="12" t="s">
        <v>449</v>
      </c>
      <c r="E140" s="8">
        <v>1</v>
      </c>
      <c r="F140" s="146" t="s">
        <v>384</v>
      </c>
      <c r="H140" s="78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</row>
    <row r="141" spans="1:29" s="14" customFormat="1" ht="18" customHeight="1" x14ac:dyDescent="0.25">
      <c r="B141" s="355"/>
      <c r="C141" s="90" t="s">
        <v>203</v>
      </c>
      <c r="D141" s="91" t="s">
        <v>1193</v>
      </c>
      <c r="E141" s="40">
        <f>+E142</f>
        <v>618000</v>
      </c>
      <c r="F141" s="169" t="s">
        <v>383</v>
      </c>
      <c r="H141" s="78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</row>
    <row r="142" spans="1:29" s="14" customFormat="1" ht="18" customHeight="1" x14ac:dyDescent="0.25">
      <c r="B142" s="355"/>
      <c r="C142" s="11" t="s">
        <v>205</v>
      </c>
      <c r="D142" s="12" t="s">
        <v>1194</v>
      </c>
      <c r="E142" s="8">
        <v>618000</v>
      </c>
      <c r="F142" s="146" t="s">
        <v>384</v>
      </c>
      <c r="H142" s="78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</row>
    <row r="143" spans="1:29" s="14" customFormat="1" ht="18" customHeight="1" x14ac:dyDescent="0.25">
      <c r="B143" s="355"/>
      <c r="C143" s="90" t="s">
        <v>206</v>
      </c>
      <c r="D143" s="91" t="s">
        <v>207</v>
      </c>
      <c r="E143" s="40">
        <f>SUM(E144:E151)</f>
        <v>37192.71</v>
      </c>
      <c r="F143" s="169" t="s">
        <v>383</v>
      </c>
      <c r="H143" s="78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</row>
    <row r="144" spans="1:29" s="14" customFormat="1" ht="18" customHeight="1" x14ac:dyDescent="0.25">
      <c r="B144" s="355"/>
      <c r="C144" s="11" t="s">
        <v>208</v>
      </c>
      <c r="D144" s="12" t="s">
        <v>450</v>
      </c>
      <c r="E144" s="8">
        <v>1</v>
      </c>
      <c r="F144" s="146" t="s">
        <v>384</v>
      </c>
      <c r="H144" s="78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</row>
    <row r="145" spans="2:29" s="14" customFormat="1" ht="18" customHeight="1" x14ac:dyDescent="0.25">
      <c r="B145" s="355"/>
      <c r="C145" s="11" t="s">
        <v>209</v>
      </c>
      <c r="D145" s="12" t="s">
        <v>1195</v>
      </c>
      <c r="E145" s="8">
        <v>1200</v>
      </c>
      <c r="F145" s="146" t="s">
        <v>384</v>
      </c>
      <c r="H145" s="78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4"/>
      <c r="AC145" s="154"/>
    </row>
    <row r="146" spans="2:29" s="14" customFormat="1" ht="18" customHeight="1" x14ac:dyDescent="0.25">
      <c r="B146" s="355"/>
      <c r="C146" s="11" t="s">
        <v>210</v>
      </c>
      <c r="D146" s="12" t="s">
        <v>1199</v>
      </c>
      <c r="E146" s="8">
        <v>1</v>
      </c>
      <c r="F146" s="146" t="s">
        <v>384</v>
      </c>
      <c r="H146" s="78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C146" s="154"/>
    </row>
    <row r="147" spans="2:29" s="14" customFormat="1" ht="18" customHeight="1" x14ac:dyDescent="0.25">
      <c r="B147" s="355"/>
      <c r="C147" s="11" t="s">
        <v>212</v>
      </c>
      <c r="D147" s="12" t="s">
        <v>1196</v>
      </c>
      <c r="E147" s="8">
        <v>408.75</v>
      </c>
      <c r="F147" s="146" t="s">
        <v>384</v>
      </c>
      <c r="H147" s="78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154"/>
      <c r="W147" s="154"/>
      <c r="X147" s="154"/>
      <c r="Y147" s="154"/>
      <c r="Z147" s="154"/>
      <c r="AA147" s="154"/>
      <c r="AB147" s="154"/>
      <c r="AC147" s="154"/>
    </row>
    <row r="148" spans="2:29" s="14" customFormat="1" ht="18" customHeight="1" x14ac:dyDescent="0.25">
      <c r="B148" s="355"/>
      <c r="C148" s="11" t="s">
        <v>451</v>
      </c>
      <c r="D148" s="12" t="s">
        <v>1197</v>
      </c>
      <c r="E148" s="8">
        <v>837</v>
      </c>
      <c r="F148" s="146" t="s">
        <v>384</v>
      </c>
      <c r="H148" s="78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4"/>
      <c r="AC148" s="154"/>
    </row>
    <row r="149" spans="2:29" s="14" customFormat="1" ht="18" customHeight="1" x14ac:dyDescent="0.25">
      <c r="B149" s="355"/>
      <c r="C149" s="11" t="s">
        <v>452</v>
      </c>
      <c r="D149" s="12" t="s">
        <v>211</v>
      </c>
      <c r="E149" s="8">
        <v>24459.29</v>
      </c>
      <c r="F149" s="146" t="s">
        <v>384</v>
      </c>
      <c r="H149" s="78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</row>
    <row r="150" spans="2:29" s="14" customFormat="1" ht="18" customHeight="1" x14ac:dyDescent="0.25">
      <c r="B150" s="355"/>
      <c r="C150" s="11" t="s">
        <v>453</v>
      </c>
      <c r="D150" s="12" t="s">
        <v>1198</v>
      </c>
      <c r="E150" s="8">
        <v>423.42</v>
      </c>
      <c r="F150" s="146" t="s">
        <v>384</v>
      </c>
      <c r="H150" s="78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</row>
    <row r="151" spans="2:29" s="14" customFormat="1" ht="18" customHeight="1" x14ac:dyDescent="0.25">
      <c r="B151" s="355"/>
      <c r="C151" s="11" t="s">
        <v>454</v>
      </c>
      <c r="D151" s="12" t="s">
        <v>455</v>
      </c>
      <c r="E151" s="8">
        <v>9862.25</v>
      </c>
      <c r="F151" s="146" t="s">
        <v>384</v>
      </c>
      <c r="H151" s="78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</row>
    <row r="152" spans="2:29" s="14" customFormat="1" ht="18" customHeight="1" x14ac:dyDescent="0.25">
      <c r="B152" s="355"/>
      <c r="C152" s="90" t="s">
        <v>213</v>
      </c>
      <c r="D152" s="91" t="s">
        <v>214</v>
      </c>
      <c r="E152" s="40">
        <f>SUM(E153:E158)</f>
        <v>14772</v>
      </c>
      <c r="F152" s="169" t="s">
        <v>383</v>
      </c>
      <c r="H152" s="78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4"/>
      <c r="AC152" s="154"/>
    </row>
    <row r="153" spans="2:29" s="14" customFormat="1" ht="18" customHeight="1" x14ac:dyDescent="0.25">
      <c r="B153" s="355"/>
      <c r="C153" s="13" t="s">
        <v>215</v>
      </c>
      <c r="D153" s="12" t="s">
        <v>1200</v>
      </c>
      <c r="E153" s="8">
        <v>1</v>
      </c>
      <c r="F153" s="146" t="s">
        <v>384</v>
      </c>
      <c r="H153" s="78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</row>
    <row r="154" spans="2:29" s="14" customFormat="1" ht="18" customHeight="1" x14ac:dyDescent="0.25">
      <c r="B154" s="355"/>
      <c r="C154" s="13" t="s">
        <v>216</v>
      </c>
      <c r="D154" s="12" t="s">
        <v>1201</v>
      </c>
      <c r="E154" s="8">
        <v>1</v>
      </c>
      <c r="F154" s="146" t="s">
        <v>384</v>
      </c>
      <c r="H154" s="78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</row>
    <row r="155" spans="2:29" s="14" customFormat="1" ht="18" customHeight="1" x14ac:dyDescent="0.25">
      <c r="B155" s="355"/>
      <c r="C155" s="13" t="s">
        <v>217</v>
      </c>
      <c r="D155" s="12" t="s">
        <v>456</v>
      </c>
      <c r="E155" s="8">
        <v>14767</v>
      </c>
      <c r="F155" s="146" t="s">
        <v>384</v>
      </c>
      <c r="H155" s="78"/>
      <c r="L155" s="154"/>
      <c r="M155" s="154"/>
      <c r="N155" s="154"/>
      <c r="O155" s="154"/>
      <c r="P155" s="154"/>
      <c r="Q155" s="154"/>
      <c r="R155" s="154"/>
      <c r="S155" s="154"/>
      <c r="T155" s="154"/>
      <c r="U155" s="154"/>
      <c r="V155" s="154"/>
      <c r="W155" s="154"/>
      <c r="X155" s="154"/>
      <c r="Y155" s="154"/>
      <c r="Z155" s="154"/>
      <c r="AA155" s="154"/>
      <c r="AB155" s="154"/>
      <c r="AC155" s="154"/>
    </row>
    <row r="156" spans="2:29" s="14" customFormat="1" ht="18" customHeight="1" x14ac:dyDescent="0.25">
      <c r="B156" s="355"/>
      <c r="C156" s="13" t="s">
        <v>218</v>
      </c>
      <c r="D156" s="12" t="s">
        <v>457</v>
      </c>
      <c r="E156" s="8">
        <v>1</v>
      </c>
      <c r="F156" s="146" t="s">
        <v>384</v>
      </c>
      <c r="H156" s="78"/>
      <c r="L156" s="154"/>
      <c r="M156" s="154"/>
      <c r="N156" s="154"/>
      <c r="O156" s="154"/>
      <c r="P156" s="154"/>
      <c r="Q156" s="154"/>
      <c r="R156" s="154"/>
      <c r="S156" s="154"/>
      <c r="T156" s="154"/>
      <c r="U156" s="154"/>
      <c r="V156" s="154"/>
      <c r="W156" s="154"/>
      <c r="X156" s="154"/>
      <c r="Y156" s="154"/>
      <c r="Z156" s="154"/>
      <c r="AA156" s="154"/>
      <c r="AB156" s="154"/>
      <c r="AC156" s="154"/>
    </row>
    <row r="157" spans="2:29" s="14" customFormat="1" ht="18" customHeight="1" x14ac:dyDescent="0.25">
      <c r="B157" s="355"/>
      <c r="C157" s="13" t="s">
        <v>219</v>
      </c>
      <c r="D157" s="12" t="s">
        <v>1202</v>
      </c>
      <c r="E157" s="8">
        <v>1</v>
      </c>
      <c r="F157" s="146" t="s">
        <v>384</v>
      </c>
      <c r="H157" s="78"/>
      <c r="L157" s="154"/>
      <c r="M157" s="154"/>
      <c r="N157" s="154"/>
      <c r="O157" s="154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</row>
    <row r="158" spans="2:29" s="14" customFormat="1" ht="18" customHeight="1" x14ac:dyDescent="0.25">
      <c r="B158" s="355"/>
      <c r="C158" s="13" t="s">
        <v>220</v>
      </c>
      <c r="D158" s="12" t="s">
        <v>1203</v>
      </c>
      <c r="E158" s="8">
        <v>1</v>
      </c>
      <c r="F158" s="146" t="s">
        <v>384</v>
      </c>
      <c r="H158" s="78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4"/>
      <c r="AC158" s="154"/>
    </row>
    <row r="159" spans="2:29" s="14" customFormat="1" ht="18" customHeight="1" x14ac:dyDescent="0.25">
      <c r="B159" s="355"/>
      <c r="C159" s="90" t="s">
        <v>221</v>
      </c>
      <c r="D159" s="91" t="s">
        <v>1204</v>
      </c>
      <c r="E159" s="40">
        <f>SUM(E160:E168)</f>
        <v>6805</v>
      </c>
      <c r="F159" s="169" t="s">
        <v>383</v>
      </c>
      <c r="H159" s="78"/>
      <c r="L159" s="154"/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  <c r="W159" s="154"/>
      <c r="X159" s="154"/>
      <c r="Y159" s="154"/>
      <c r="Z159" s="154"/>
      <c r="AA159" s="154"/>
      <c r="AB159" s="154"/>
      <c r="AC159" s="154"/>
    </row>
    <row r="160" spans="2:29" s="14" customFormat="1" ht="18" customHeight="1" x14ac:dyDescent="0.25">
      <c r="B160" s="355"/>
      <c r="C160" s="11" t="s">
        <v>223</v>
      </c>
      <c r="D160" s="12" t="s">
        <v>1205</v>
      </c>
      <c r="E160" s="8">
        <v>2500</v>
      </c>
      <c r="F160" s="146" t="s">
        <v>384</v>
      </c>
      <c r="H160" s="78"/>
      <c r="L160" s="154"/>
      <c r="M160" s="154"/>
      <c r="N160" s="154"/>
      <c r="O160" s="154"/>
      <c r="P160" s="154"/>
      <c r="Q160" s="154"/>
      <c r="R160" s="154"/>
      <c r="S160" s="154"/>
      <c r="T160" s="154"/>
      <c r="U160" s="154"/>
      <c r="V160" s="154"/>
      <c r="W160" s="154"/>
      <c r="X160" s="154"/>
      <c r="Y160" s="154"/>
      <c r="Z160" s="154"/>
      <c r="AA160" s="154"/>
      <c r="AB160" s="154"/>
      <c r="AC160" s="154"/>
    </row>
    <row r="161" spans="2:29" s="14" customFormat="1" ht="18" customHeight="1" x14ac:dyDescent="0.25">
      <c r="B161" s="355"/>
      <c r="C161" s="11" t="s">
        <v>224</v>
      </c>
      <c r="D161" s="12" t="s">
        <v>1206</v>
      </c>
      <c r="E161" s="8">
        <v>1000</v>
      </c>
      <c r="F161" s="146" t="s">
        <v>384</v>
      </c>
      <c r="H161" s="78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</row>
    <row r="162" spans="2:29" s="14" customFormat="1" ht="18" customHeight="1" x14ac:dyDescent="0.25">
      <c r="B162" s="355"/>
      <c r="C162" s="11" t="s">
        <v>225</v>
      </c>
      <c r="D162" s="12" t="s">
        <v>226</v>
      </c>
      <c r="E162" s="8">
        <v>1</v>
      </c>
      <c r="F162" s="146" t="s">
        <v>384</v>
      </c>
      <c r="H162" s="78"/>
      <c r="L162" s="154"/>
      <c r="M162" s="154"/>
      <c r="N162" s="154"/>
      <c r="O162" s="154"/>
      <c r="P162" s="154"/>
      <c r="Q162" s="154"/>
      <c r="R162" s="154"/>
      <c r="S162" s="154"/>
      <c r="T162" s="154"/>
      <c r="U162" s="154"/>
      <c r="V162" s="154"/>
      <c r="W162" s="154"/>
      <c r="X162" s="154"/>
      <c r="Y162" s="154"/>
      <c r="Z162" s="154"/>
      <c r="AA162" s="154"/>
      <c r="AB162" s="154"/>
      <c r="AC162" s="154"/>
    </row>
    <row r="163" spans="2:29" s="14" customFormat="1" ht="18" customHeight="1" x14ac:dyDescent="0.25">
      <c r="B163" s="355"/>
      <c r="C163" s="11" t="s">
        <v>227</v>
      </c>
      <c r="D163" s="12" t="s">
        <v>228</v>
      </c>
      <c r="E163" s="8">
        <v>1</v>
      </c>
      <c r="F163" s="146" t="s">
        <v>384</v>
      </c>
      <c r="H163" s="78"/>
      <c r="L163" s="154"/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  <c r="W163" s="154"/>
      <c r="X163" s="154"/>
      <c r="Y163" s="154"/>
      <c r="Z163" s="154"/>
      <c r="AA163" s="154"/>
      <c r="AB163" s="154"/>
      <c r="AC163" s="154"/>
    </row>
    <row r="164" spans="2:29" s="14" customFormat="1" ht="18" customHeight="1" x14ac:dyDescent="0.25">
      <c r="B164" s="355"/>
      <c r="C164" s="11" t="s">
        <v>229</v>
      </c>
      <c r="D164" s="12" t="s">
        <v>1207</v>
      </c>
      <c r="E164" s="8">
        <v>1</v>
      </c>
      <c r="F164" s="146" t="s">
        <v>384</v>
      </c>
      <c r="H164" s="78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4"/>
      <c r="AC164" s="154"/>
    </row>
    <row r="165" spans="2:29" s="14" customFormat="1" ht="18" customHeight="1" x14ac:dyDescent="0.25">
      <c r="B165" s="355"/>
      <c r="C165" s="11" t="s">
        <v>230</v>
      </c>
      <c r="D165" s="12" t="s">
        <v>231</v>
      </c>
      <c r="E165" s="8">
        <v>1000</v>
      </c>
      <c r="F165" s="146" t="s">
        <v>384</v>
      </c>
      <c r="H165" s="78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</row>
    <row r="166" spans="2:29" s="14" customFormat="1" ht="18" customHeight="1" x14ac:dyDescent="0.25">
      <c r="B166" s="355"/>
      <c r="C166" s="11" t="s">
        <v>232</v>
      </c>
      <c r="D166" s="12" t="s">
        <v>233</v>
      </c>
      <c r="E166" s="8">
        <v>1</v>
      </c>
      <c r="F166" s="146" t="s">
        <v>384</v>
      </c>
      <c r="H166" s="78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</row>
    <row r="167" spans="2:29" s="14" customFormat="1" ht="18" customHeight="1" x14ac:dyDescent="0.25">
      <c r="B167" s="355"/>
      <c r="C167" s="11" t="s">
        <v>234</v>
      </c>
      <c r="D167" s="12" t="s">
        <v>1208</v>
      </c>
      <c r="E167" s="8">
        <v>1</v>
      </c>
      <c r="F167" s="146" t="s">
        <v>384</v>
      </c>
      <c r="H167" s="78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4"/>
      <c r="AC167" s="154"/>
    </row>
    <row r="168" spans="2:29" s="14" customFormat="1" ht="18" customHeight="1" x14ac:dyDescent="0.25">
      <c r="B168" s="355"/>
      <c r="C168" s="11" t="s">
        <v>235</v>
      </c>
      <c r="D168" s="12" t="s">
        <v>236</v>
      </c>
      <c r="E168" s="8">
        <v>2300</v>
      </c>
      <c r="F168" s="146" t="s">
        <v>384</v>
      </c>
      <c r="H168" s="78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4"/>
      <c r="AC168" s="154"/>
    </row>
    <row r="169" spans="2:29" s="14" customFormat="1" ht="18" customHeight="1" x14ac:dyDescent="0.25">
      <c r="B169" s="355"/>
      <c r="C169" s="90" t="s">
        <v>237</v>
      </c>
      <c r="D169" s="91" t="s">
        <v>1209</v>
      </c>
      <c r="E169" s="40">
        <f>SUM(E170:E177)</f>
        <v>114014.87</v>
      </c>
      <c r="F169" s="169" t="s">
        <v>383</v>
      </c>
      <c r="H169" s="78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</row>
    <row r="170" spans="2:29" s="14" customFormat="1" ht="18" customHeight="1" x14ac:dyDescent="0.25">
      <c r="B170" s="355"/>
      <c r="C170" s="11" t="s">
        <v>239</v>
      </c>
      <c r="D170" s="12" t="s">
        <v>1210</v>
      </c>
      <c r="E170" s="8">
        <v>58472.07</v>
      </c>
      <c r="F170" s="146" t="s">
        <v>384</v>
      </c>
      <c r="H170" s="78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</row>
    <row r="171" spans="2:29" s="14" customFormat="1" ht="18" customHeight="1" x14ac:dyDescent="0.25">
      <c r="B171" s="355"/>
      <c r="C171" s="11" t="s">
        <v>240</v>
      </c>
      <c r="D171" s="12" t="s">
        <v>458</v>
      </c>
      <c r="E171" s="8">
        <v>35967</v>
      </c>
      <c r="F171" s="146" t="s">
        <v>384</v>
      </c>
      <c r="H171" s="78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154"/>
      <c r="AB171" s="154"/>
      <c r="AC171" s="154"/>
    </row>
    <row r="172" spans="2:29" s="14" customFormat="1" ht="18" customHeight="1" x14ac:dyDescent="0.25">
      <c r="B172" s="355"/>
      <c r="C172" s="11" t="s">
        <v>241</v>
      </c>
      <c r="D172" s="12" t="s">
        <v>459</v>
      </c>
      <c r="E172" s="8">
        <v>3995.37</v>
      </c>
      <c r="F172" s="146" t="s">
        <v>384</v>
      </c>
      <c r="H172" s="78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</row>
    <row r="173" spans="2:29" s="14" customFormat="1" ht="18" customHeight="1" x14ac:dyDescent="0.25">
      <c r="B173" s="355"/>
      <c r="C173" s="11" t="s">
        <v>242</v>
      </c>
      <c r="D173" s="12" t="s">
        <v>243</v>
      </c>
      <c r="E173" s="8">
        <v>3995.37</v>
      </c>
      <c r="F173" s="146" t="s">
        <v>384</v>
      </c>
      <c r="H173" s="78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</row>
    <row r="174" spans="2:29" s="14" customFormat="1" ht="18" customHeight="1" x14ac:dyDescent="0.25">
      <c r="B174" s="355"/>
      <c r="C174" s="11" t="s">
        <v>244</v>
      </c>
      <c r="D174" s="12" t="s">
        <v>245</v>
      </c>
      <c r="E174" s="8">
        <v>3995.97</v>
      </c>
      <c r="F174" s="146" t="s">
        <v>384</v>
      </c>
      <c r="H174" s="78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</row>
    <row r="175" spans="2:29" s="14" customFormat="1" ht="18" customHeight="1" x14ac:dyDescent="0.25">
      <c r="B175" s="355"/>
      <c r="C175" s="11" t="s">
        <v>246</v>
      </c>
      <c r="D175" s="12" t="s">
        <v>247</v>
      </c>
      <c r="E175" s="8">
        <v>4995.5</v>
      </c>
      <c r="F175" s="146" t="s">
        <v>384</v>
      </c>
      <c r="H175" s="78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</row>
    <row r="176" spans="2:29" s="14" customFormat="1" ht="18" customHeight="1" x14ac:dyDescent="0.25">
      <c r="B176" s="355"/>
      <c r="C176" s="11" t="s">
        <v>248</v>
      </c>
      <c r="D176" s="12" t="s">
        <v>1211</v>
      </c>
      <c r="E176" s="8">
        <v>1393.59</v>
      </c>
      <c r="F176" s="146" t="s">
        <v>384</v>
      </c>
      <c r="H176" s="78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</row>
    <row r="177" spans="2:29" s="14" customFormat="1" ht="18" customHeight="1" x14ac:dyDescent="0.25">
      <c r="B177" s="355"/>
      <c r="C177" s="11" t="s">
        <v>249</v>
      </c>
      <c r="D177" s="12" t="s">
        <v>1212</v>
      </c>
      <c r="E177" s="8">
        <v>1200</v>
      </c>
      <c r="F177" s="146" t="s">
        <v>384</v>
      </c>
      <c r="H177" s="78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</row>
    <row r="178" spans="2:29" s="14" customFormat="1" ht="18" customHeight="1" x14ac:dyDescent="0.25">
      <c r="B178" s="355"/>
      <c r="C178" s="90" t="s">
        <v>250</v>
      </c>
      <c r="D178" s="91" t="s">
        <v>1213</v>
      </c>
      <c r="E178" s="40">
        <f>SUM(E179:E186)</f>
        <v>8</v>
      </c>
      <c r="F178" s="169" t="s">
        <v>383</v>
      </c>
      <c r="H178" s="78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</row>
    <row r="179" spans="2:29" s="14" customFormat="1" ht="18" customHeight="1" x14ac:dyDescent="0.25">
      <c r="B179" s="355"/>
      <c r="C179" s="11" t="s">
        <v>252</v>
      </c>
      <c r="D179" s="12" t="s">
        <v>1210</v>
      </c>
      <c r="E179" s="8">
        <v>1</v>
      </c>
      <c r="F179" s="146" t="s">
        <v>384</v>
      </c>
      <c r="H179" s="78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</row>
    <row r="180" spans="2:29" s="14" customFormat="1" ht="18" customHeight="1" x14ac:dyDescent="0.25">
      <c r="B180" s="355"/>
      <c r="C180" s="11" t="s">
        <v>253</v>
      </c>
      <c r="D180" s="12" t="s">
        <v>458</v>
      </c>
      <c r="E180" s="8">
        <v>1</v>
      </c>
      <c r="F180" s="146" t="s">
        <v>384</v>
      </c>
      <c r="H180" s="78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</row>
    <row r="181" spans="2:29" s="14" customFormat="1" ht="18" customHeight="1" x14ac:dyDescent="0.25">
      <c r="B181" s="355"/>
      <c r="C181" s="11" t="s">
        <v>254</v>
      </c>
      <c r="D181" s="12" t="s">
        <v>459</v>
      </c>
      <c r="E181" s="8">
        <v>1</v>
      </c>
      <c r="F181" s="146" t="s">
        <v>384</v>
      </c>
      <c r="H181" s="78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</row>
    <row r="182" spans="2:29" s="14" customFormat="1" ht="18" customHeight="1" x14ac:dyDescent="0.25">
      <c r="B182" s="355"/>
      <c r="C182" s="11" t="s">
        <v>255</v>
      </c>
      <c r="D182" s="12" t="s">
        <v>243</v>
      </c>
      <c r="E182" s="8">
        <v>1</v>
      </c>
      <c r="F182" s="146" t="s">
        <v>384</v>
      </c>
      <c r="H182" s="78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</row>
    <row r="183" spans="2:29" s="14" customFormat="1" ht="18" customHeight="1" x14ac:dyDescent="0.25">
      <c r="B183" s="355"/>
      <c r="C183" s="11" t="s">
        <v>256</v>
      </c>
      <c r="D183" s="12" t="s">
        <v>245</v>
      </c>
      <c r="E183" s="8">
        <v>1</v>
      </c>
      <c r="F183" s="146" t="s">
        <v>384</v>
      </c>
      <c r="H183" s="78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</row>
    <row r="184" spans="2:29" s="14" customFormat="1" ht="18" customHeight="1" x14ac:dyDescent="0.25">
      <c r="B184" s="355"/>
      <c r="C184" s="11" t="s">
        <v>257</v>
      </c>
      <c r="D184" s="12" t="s">
        <v>247</v>
      </c>
      <c r="E184" s="8">
        <v>1</v>
      </c>
      <c r="F184" s="146" t="s">
        <v>384</v>
      </c>
      <c r="H184" s="78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</row>
    <row r="185" spans="2:29" s="14" customFormat="1" ht="18" customHeight="1" x14ac:dyDescent="0.25">
      <c r="B185" s="355"/>
      <c r="C185" s="11" t="s">
        <v>258</v>
      </c>
      <c r="D185" s="12" t="s">
        <v>1211</v>
      </c>
      <c r="E185" s="8">
        <v>1</v>
      </c>
      <c r="F185" s="146" t="s">
        <v>384</v>
      </c>
      <c r="H185" s="78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4"/>
      <c r="AC185" s="154"/>
    </row>
    <row r="186" spans="2:29" s="14" customFormat="1" ht="18" customHeight="1" x14ac:dyDescent="0.25">
      <c r="B186" s="355"/>
      <c r="C186" s="11" t="s">
        <v>259</v>
      </c>
      <c r="D186" s="12" t="s">
        <v>1212</v>
      </c>
      <c r="E186" s="8">
        <v>1</v>
      </c>
      <c r="F186" s="146" t="s">
        <v>384</v>
      </c>
      <c r="H186" s="78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</row>
    <row r="187" spans="2:29" s="14" customFormat="1" ht="18" customHeight="1" x14ac:dyDescent="0.25">
      <c r="B187" s="355"/>
      <c r="C187" s="90" t="s">
        <v>260</v>
      </c>
      <c r="D187" s="91" t="s">
        <v>1214</v>
      </c>
      <c r="E187" s="40">
        <f>SUM(E188:E195)</f>
        <v>258607.05999999997</v>
      </c>
      <c r="F187" s="169" t="s">
        <v>383</v>
      </c>
      <c r="H187" s="78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</row>
    <row r="188" spans="2:29" s="14" customFormat="1" ht="18" customHeight="1" x14ac:dyDescent="0.25">
      <c r="B188" s="355"/>
      <c r="C188" s="11" t="s">
        <v>262</v>
      </c>
      <c r="D188" s="12" t="s">
        <v>1210</v>
      </c>
      <c r="E188" s="8">
        <v>2910</v>
      </c>
      <c r="F188" s="146" t="s">
        <v>384</v>
      </c>
      <c r="H188" s="78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</row>
    <row r="189" spans="2:29" s="14" customFormat="1" ht="18" customHeight="1" x14ac:dyDescent="0.25">
      <c r="B189" s="355"/>
      <c r="C189" s="11" t="s">
        <v>263</v>
      </c>
      <c r="D189" s="12" t="s">
        <v>458</v>
      </c>
      <c r="E189" s="8">
        <v>243906.06</v>
      </c>
      <c r="F189" s="146" t="s">
        <v>384</v>
      </c>
      <c r="H189" s="78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</row>
    <row r="190" spans="2:29" s="14" customFormat="1" ht="18" customHeight="1" x14ac:dyDescent="0.25">
      <c r="B190" s="355"/>
      <c r="C190" s="11" t="s">
        <v>264</v>
      </c>
      <c r="D190" s="12" t="s">
        <v>459</v>
      </c>
      <c r="E190" s="8">
        <v>2997.3</v>
      </c>
      <c r="F190" s="146" t="s">
        <v>384</v>
      </c>
      <c r="H190" s="78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</row>
    <row r="191" spans="2:29" s="14" customFormat="1" ht="18" customHeight="1" x14ac:dyDescent="0.25">
      <c r="B191" s="355"/>
      <c r="C191" s="11" t="s">
        <v>265</v>
      </c>
      <c r="D191" s="12" t="s">
        <v>243</v>
      </c>
      <c r="E191" s="8">
        <v>2997.3</v>
      </c>
      <c r="F191" s="146" t="s">
        <v>384</v>
      </c>
      <c r="H191" s="78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</row>
    <row r="192" spans="2:29" s="14" customFormat="1" ht="18" customHeight="1" x14ac:dyDescent="0.25">
      <c r="B192" s="355"/>
      <c r="C192" s="11" t="s">
        <v>266</v>
      </c>
      <c r="D192" s="12" t="s">
        <v>245</v>
      </c>
      <c r="E192" s="8">
        <v>999.1</v>
      </c>
      <c r="F192" s="146" t="s">
        <v>384</v>
      </c>
      <c r="H192" s="78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</row>
    <row r="193" spans="1:29" s="14" customFormat="1" ht="18" customHeight="1" x14ac:dyDescent="0.25">
      <c r="B193" s="355"/>
      <c r="C193" s="11" t="s">
        <v>267</v>
      </c>
      <c r="D193" s="12" t="s">
        <v>247</v>
      </c>
      <c r="E193" s="8">
        <v>2997.3</v>
      </c>
      <c r="F193" s="146" t="s">
        <v>384</v>
      </c>
      <c r="H193" s="78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</row>
    <row r="194" spans="1:29" s="14" customFormat="1" ht="18" customHeight="1" x14ac:dyDescent="0.25">
      <c r="B194" s="355"/>
      <c r="C194" s="11" t="s">
        <v>268</v>
      </c>
      <c r="D194" s="12" t="s">
        <v>1211</v>
      </c>
      <c r="E194" s="8">
        <v>900</v>
      </c>
      <c r="F194" s="146" t="s">
        <v>384</v>
      </c>
      <c r="H194" s="78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</row>
    <row r="195" spans="1:29" s="14" customFormat="1" ht="18" customHeight="1" x14ac:dyDescent="0.25">
      <c r="B195" s="355"/>
      <c r="C195" s="11" t="s">
        <v>269</v>
      </c>
      <c r="D195" s="12" t="s">
        <v>1212</v>
      </c>
      <c r="E195" s="8">
        <v>900</v>
      </c>
      <c r="F195" s="146" t="s">
        <v>384</v>
      </c>
      <c r="H195" s="78"/>
      <c r="L195" s="154"/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4"/>
      <c r="AC195" s="154"/>
    </row>
    <row r="196" spans="1:29" s="14" customFormat="1" ht="18" customHeight="1" x14ac:dyDescent="0.25">
      <c r="B196" s="355"/>
      <c r="C196" s="90" t="s">
        <v>270</v>
      </c>
      <c r="D196" s="91" t="s">
        <v>1215</v>
      </c>
      <c r="E196" s="40">
        <f>+E197+E198</f>
        <v>6000</v>
      </c>
      <c r="F196" s="169" t="s">
        <v>383</v>
      </c>
      <c r="H196" s="78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4"/>
      <c r="AC196" s="154"/>
    </row>
    <row r="197" spans="1:29" s="14" customFormat="1" ht="18" customHeight="1" x14ac:dyDescent="0.25">
      <c r="B197" s="355"/>
      <c r="C197" s="11" t="s">
        <v>272</v>
      </c>
      <c r="D197" s="12" t="s">
        <v>1216</v>
      </c>
      <c r="E197" s="8">
        <v>3000</v>
      </c>
      <c r="F197" s="146" t="s">
        <v>384</v>
      </c>
      <c r="H197" s="78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</row>
    <row r="198" spans="1:29" s="14" customFormat="1" ht="18" customHeight="1" x14ac:dyDescent="0.25">
      <c r="B198" s="355"/>
      <c r="C198" s="11" t="s">
        <v>460</v>
      </c>
      <c r="D198" s="12" t="s">
        <v>1217</v>
      </c>
      <c r="E198" s="8">
        <v>3000</v>
      </c>
      <c r="F198" s="146" t="s">
        <v>384</v>
      </c>
      <c r="H198" s="78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</row>
    <row r="199" spans="1:29" s="14" customFormat="1" ht="18" customHeight="1" x14ac:dyDescent="0.25">
      <c r="B199" s="355"/>
      <c r="C199" s="90" t="s">
        <v>273</v>
      </c>
      <c r="D199" s="91" t="s">
        <v>1218</v>
      </c>
      <c r="E199" s="40">
        <f>+E200+E201</f>
        <v>6000</v>
      </c>
      <c r="F199" s="169" t="s">
        <v>383</v>
      </c>
      <c r="H199" s="78"/>
      <c r="L199" s="154"/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  <c r="W199" s="154"/>
      <c r="X199" s="154"/>
      <c r="Y199" s="154"/>
      <c r="Z199" s="154"/>
      <c r="AA199" s="154"/>
      <c r="AB199" s="154"/>
      <c r="AC199" s="154"/>
    </row>
    <row r="200" spans="1:29" s="14" customFormat="1" ht="18" customHeight="1" x14ac:dyDescent="0.25">
      <c r="B200" s="355"/>
      <c r="C200" s="11" t="s">
        <v>274</v>
      </c>
      <c r="D200" s="12" t="s">
        <v>462</v>
      </c>
      <c r="E200" s="8">
        <v>3000</v>
      </c>
      <c r="F200" s="146" t="s">
        <v>384</v>
      </c>
      <c r="H200" s="78"/>
      <c r="L200" s="154"/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4"/>
      <c r="AC200" s="154"/>
    </row>
    <row r="201" spans="1:29" s="14" customFormat="1" ht="18" customHeight="1" x14ac:dyDescent="0.25">
      <c r="B201" s="355"/>
      <c r="C201" s="11" t="s">
        <v>463</v>
      </c>
      <c r="D201" s="12" t="s">
        <v>464</v>
      </c>
      <c r="E201" s="8">
        <v>3000</v>
      </c>
      <c r="F201" s="146" t="s">
        <v>384</v>
      </c>
      <c r="H201" s="78"/>
      <c r="L201" s="154"/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4"/>
      <c r="Z201" s="154"/>
      <c r="AA201" s="154"/>
      <c r="AB201" s="154"/>
      <c r="AC201" s="154"/>
    </row>
    <row r="202" spans="1:29" s="14" customFormat="1" ht="18" customHeight="1" x14ac:dyDescent="0.25">
      <c r="B202" s="355"/>
      <c r="C202" s="90" t="s">
        <v>275</v>
      </c>
      <c r="D202" s="91" t="s">
        <v>465</v>
      </c>
      <c r="E202" s="40">
        <f>+E203</f>
        <v>1</v>
      </c>
      <c r="F202" s="169" t="s">
        <v>383</v>
      </c>
      <c r="H202" s="78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</row>
    <row r="203" spans="1:29" s="14" customFormat="1" ht="18" customHeight="1" x14ac:dyDescent="0.25">
      <c r="B203" s="355"/>
      <c r="C203" s="11" t="s">
        <v>277</v>
      </c>
      <c r="D203" s="12" t="s">
        <v>466</v>
      </c>
      <c r="E203" s="8">
        <v>1</v>
      </c>
      <c r="F203" s="146" t="s">
        <v>384</v>
      </c>
      <c r="G203" s="187"/>
      <c r="H203" s="188"/>
      <c r="I203" s="189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</row>
    <row r="204" spans="1:29" s="14" customFormat="1" ht="18" customHeight="1" x14ac:dyDescent="0.25">
      <c r="B204" s="355"/>
      <c r="C204" s="90" t="s">
        <v>284</v>
      </c>
      <c r="D204" s="91" t="s">
        <v>467</v>
      </c>
      <c r="E204" s="40">
        <f>+E205+E206</f>
        <v>2</v>
      </c>
      <c r="F204" s="169" t="s">
        <v>383</v>
      </c>
      <c r="H204" s="78"/>
      <c r="L204" s="154"/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</row>
    <row r="205" spans="1:29" s="14" customFormat="1" ht="18" customHeight="1" x14ac:dyDescent="0.25">
      <c r="B205" s="355"/>
      <c r="C205" s="11" t="s">
        <v>285</v>
      </c>
      <c r="D205" s="12" t="s">
        <v>468</v>
      </c>
      <c r="E205" s="8">
        <v>1</v>
      </c>
      <c r="F205" s="146" t="s">
        <v>384</v>
      </c>
      <c r="H205" s="78"/>
      <c r="L205" s="154"/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</row>
    <row r="206" spans="1:29" s="14" customFormat="1" ht="18" customHeight="1" x14ac:dyDescent="0.25">
      <c r="B206" s="355"/>
      <c r="C206" s="11" t="s">
        <v>286</v>
      </c>
      <c r="D206" s="12" t="s">
        <v>466</v>
      </c>
      <c r="E206" s="8">
        <v>1</v>
      </c>
      <c r="F206" s="146" t="s">
        <v>384</v>
      </c>
      <c r="H206" s="78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</row>
    <row r="207" spans="1:29" s="14" customFormat="1" ht="18" customHeight="1" x14ac:dyDescent="0.25">
      <c r="A207" s="98" t="s">
        <v>791</v>
      </c>
      <c r="B207" s="355"/>
      <c r="C207" s="90" t="s">
        <v>289</v>
      </c>
      <c r="D207" s="91" t="s">
        <v>796</v>
      </c>
      <c r="E207" s="40">
        <f>+E208+E221+E226+E228</f>
        <v>0</v>
      </c>
      <c r="F207" s="169" t="s">
        <v>383</v>
      </c>
      <c r="G207" s="62">
        <v>112</v>
      </c>
      <c r="H207" s="410" t="s">
        <v>1241</v>
      </c>
      <c r="I207" s="20">
        <f>E207</f>
        <v>0</v>
      </c>
      <c r="J207" s="2" t="s">
        <v>828</v>
      </c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</row>
    <row r="208" spans="1:29" s="14" customFormat="1" ht="18" customHeight="1" x14ac:dyDescent="0.25">
      <c r="A208" s="98" t="s">
        <v>791</v>
      </c>
      <c r="B208" s="355"/>
      <c r="C208" s="94" t="s">
        <v>636</v>
      </c>
      <c r="D208" s="95" t="s">
        <v>611</v>
      </c>
      <c r="E208" s="41">
        <f>SUM(E209:E220)</f>
        <v>0</v>
      </c>
      <c r="F208" s="169" t="s">
        <v>383</v>
      </c>
      <c r="H208" s="78"/>
      <c r="L208" s="154"/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</row>
    <row r="209" spans="1:29" s="14" customFormat="1" ht="18" customHeight="1" x14ac:dyDescent="0.25">
      <c r="A209" s="98" t="s">
        <v>791</v>
      </c>
      <c r="B209" s="355"/>
      <c r="C209" s="13" t="s">
        <v>637</v>
      </c>
      <c r="D209" s="12" t="s">
        <v>331</v>
      </c>
      <c r="E209" s="8">
        <v>0</v>
      </c>
      <c r="F209" s="146" t="s">
        <v>384</v>
      </c>
      <c r="H209" s="78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</row>
    <row r="210" spans="1:29" s="14" customFormat="1" ht="18" customHeight="1" x14ac:dyDescent="0.25">
      <c r="A210" s="98" t="s">
        <v>791</v>
      </c>
      <c r="B210" s="355"/>
      <c r="C210" s="13" t="s">
        <v>638</v>
      </c>
      <c r="D210" s="12" t="s">
        <v>332</v>
      </c>
      <c r="E210" s="8">
        <v>0</v>
      </c>
      <c r="F210" s="146" t="s">
        <v>384</v>
      </c>
      <c r="H210" s="78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</row>
    <row r="211" spans="1:29" s="14" customFormat="1" ht="18" customHeight="1" x14ac:dyDescent="0.25">
      <c r="A211" s="98" t="s">
        <v>791</v>
      </c>
      <c r="B211" s="355"/>
      <c r="C211" s="13" t="s">
        <v>639</v>
      </c>
      <c r="D211" s="12" t="s">
        <v>612</v>
      </c>
      <c r="E211" s="8">
        <v>0</v>
      </c>
      <c r="F211" s="146" t="s">
        <v>384</v>
      </c>
      <c r="H211" s="78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</row>
    <row r="212" spans="1:29" s="14" customFormat="1" ht="18" customHeight="1" x14ac:dyDescent="0.25">
      <c r="A212" s="98" t="s">
        <v>791</v>
      </c>
      <c r="B212" s="355"/>
      <c r="C212" s="13" t="s">
        <v>640</v>
      </c>
      <c r="D212" s="12" t="s">
        <v>613</v>
      </c>
      <c r="E212" s="8">
        <v>0</v>
      </c>
      <c r="F212" s="146" t="s">
        <v>384</v>
      </c>
      <c r="H212" s="78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</row>
    <row r="213" spans="1:29" s="14" customFormat="1" ht="18" customHeight="1" x14ac:dyDescent="0.25">
      <c r="A213" s="98" t="s">
        <v>791</v>
      </c>
      <c r="B213" s="355"/>
      <c r="C213" s="13" t="s">
        <v>641</v>
      </c>
      <c r="D213" s="12" t="s">
        <v>614</v>
      </c>
      <c r="E213" s="8">
        <v>0</v>
      </c>
      <c r="F213" s="146" t="s">
        <v>384</v>
      </c>
      <c r="H213" s="78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4"/>
      <c r="AC213" s="154"/>
    </row>
    <row r="214" spans="1:29" s="14" customFormat="1" ht="18" customHeight="1" x14ac:dyDescent="0.25">
      <c r="A214" s="98" t="s">
        <v>791</v>
      </c>
      <c r="B214" s="355"/>
      <c r="C214" s="13" t="s">
        <v>642</v>
      </c>
      <c r="D214" s="12" t="s">
        <v>615</v>
      </c>
      <c r="E214" s="8">
        <v>0</v>
      </c>
      <c r="F214" s="146" t="s">
        <v>384</v>
      </c>
      <c r="H214" s="78"/>
      <c r="L214" s="154"/>
      <c r="M214" s="154"/>
      <c r="N214" s="154"/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  <c r="Y214" s="154"/>
      <c r="Z214" s="154"/>
      <c r="AA214" s="154"/>
      <c r="AB214" s="154"/>
      <c r="AC214" s="154"/>
    </row>
    <row r="215" spans="1:29" s="14" customFormat="1" ht="18" customHeight="1" x14ac:dyDescent="0.25">
      <c r="A215" s="98" t="s">
        <v>791</v>
      </c>
      <c r="B215" s="355"/>
      <c r="C215" s="13" t="s">
        <v>643</v>
      </c>
      <c r="D215" s="12" t="s">
        <v>616</v>
      </c>
      <c r="E215" s="8">
        <v>0</v>
      </c>
      <c r="F215" s="146" t="s">
        <v>384</v>
      </c>
      <c r="H215" s="78"/>
      <c r="L215" s="154"/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4"/>
      <c r="AC215" s="154"/>
    </row>
    <row r="216" spans="1:29" s="14" customFormat="1" ht="18" customHeight="1" x14ac:dyDescent="0.25">
      <c r="A216" s="98" t="s">
        <v>791</v>
      </c>
      <c r="B216" s="355"/>
      <c r="C216" s="13" t="s">
        <v>644</v>
      </c>
      <c r="D216" s="12" t="s">
        <v>617</v>
      </c>
      <c r="E216" s="8">
        <v>0</v>
      </c>
      <c r="F216" s="146" t="s">
        <v>384</v>
      </c>
      <c r="H216" s="78"/>
      <c r="L216" s="154"/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  <c r="Y216" s="154"/>
      <c r="Z216" s="154"/>
      <c r="AA216" s="154"/>
      <c r="AB216" s="154"/>
      <c r="AC216" s="154"/>
    </row>
    <row r="217" spans="1:29" s="14" customFormat="1" ht="18" customHeight="1" x14ac:dyDescent="0.25">
      <c r="A217" s="98" t="s">
        <v>791</v>
      </c>
      <c r="B217" s="355"/>
      <c r="C217" s="13" t="s">
        <v>645</v>
      </c>
      <c r="D217" s="12" t="s">
        <v>288</v>
      </c>
      <c r="E217" s="8">
        <v>0</v>
      </c>
      <c r="F217" s="146" t="s">
        <v>384</v>
      </c>
      <c r="H217" s="78"/>
      <c r="L217" s="154"/>
      <c r="M217" s="154"/>
      <c r="N217" s="154"/>
      <c r="O217" s="154"/>
      <c r="P217" s="154"/>
      <c r="Q217" s="154"/>
      <c r="R217" s="154"/>
      <c r="S217" s="154"/>
      <c r="T217" s="154"/>
      <c r="U217" s="154"/>
      <c r="V217" s="154"/>
      <c r="W217" s="154"/>
      <c r="X217" s="154"/>
      <c r="Y217" s="154"/>
      <c r="Z217" s="154"/>
      <c r="AA217" s="154"/>
      <c r="AB217" s="154"/>
      <c r="AC217" s="154"/>
    </row>
    <row r="218" spans="1:29" s="14" customFormat="1" ht="18" customHeight="1" x14ac:dyDescent="0.25">
      <c r="A218" s="98" t="s">
        <v>791</v>
      </c>
      <c r="B218" s="355"/>
      <c r="C218" s="13" t="s">
        <v>646</v>
      </c>
      <c r="D218" s="12" t="s">
        <v>618</v>
      </c>
      <c r="E218" s="8">
        <v>0</v>
      </c>
      <c r="F218" s="146" t="s">
        <v>384</v>
      </c>
      <c r="H218" s="78"/>
      <c r="L218" s="154"/>
      <c r="M218" s="154"/>
      <c r="N218" s="154"/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  <c r="Y218" s="154"/>
      <c r="Z218" s="154"/>
      <c r="AA218" s="154"/>
      <c r="AB218" s="154"/>
      <c r="AC218" s="154"/>
    </row>
    <row r="219" spans="1:29" s="14" customFormat="1" ht="18" customHeight="1" x14ac:dyDescent="0.25">
      <c r="A219" s="98" t="s">
        <v>791</v>
      </c>
      <c r="B219" s="355"/>
      <c r="C219" s="13" t="s">
        <v>647</v>
      </c>
      <c r="D219" s="12" t="s">
        <v>619</v>
      </c>
      <c r="E219" s="8">
        <v>0</v>
      </c>
      <c r="F219" s="146" t="s">
        <v>384</v>
      </c>
      <c r="H219" s="78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</row>
    <row r="220" spans="1:29" s="14" customFormat="1" ht="18" customHeight="1" x14ac:dyDescent="0.25">
      <c r="A220" s="98" t="s">
        <v>791</v>
      </c>
      <c r="B220" s="355"/>
      <c r="C220" s="13" t="s">
        <v>913</v>
      </c>
      <c r="D220" s="12" t="s">
        <v>911</v>
      </c>
      <c r="E220" s="8">
        <v>0</v>
      </c>
      <c r="F220" s="146" t="s">
        <v>384</v>
      </c>
      <c r="H220" s="78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54"/>
    </row>
    <row r="221" spans="1:29" s="14" customFormat="1" ht="18" customHeight="1" x14ac:dyDescent="0.25">
      <c r="A221" s="98" t="s">
        <v>791</v>
      </c>
      <c r="B221" s="355"/>
      <c r="C221" s="94" t="s">
        <v>648</v>
      </c>
      <c r="D221" s="95" t="s">
        <v>620</v>
      </c>
      <c r="E221" s="41">
        <f>SUM(E222:E225)</f>
        <v>0</v>
      </c>
      <c r="F221" s="169" t="s">
        <v>383</v>
      </c>
      <c r="H221" s="78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4"/>
      <c r="AC221" s="154"/>
    </row>
    <row r="222" spans="1:29" s="14" customFormat="1" ht="18" customHeight="1" x14ac:dyDescent="0.25">
      <c r="A222" s="98" t="s">
        <v>791</v>
      </c>
      <c r="B222" s="355"/>
      <c r="C222" s="13" t="s">
        <v>651</v>
      </c>
      <c r="D222" s="12" t="s">
        <v>621</v>
      </c>
      <c r="E222" s="8">
        <v>0</v>
      </c>
      <c r="F222" s="146" t="s">
        <v>384</v>
      </c>
      <c r="H222" s="78"/>
      <c r="L222" s="154"/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4"/>
      <c r="AC222" s="154"/>
    </row>
    <row r="223" spans="1:29" s="14" customFormat="1" ht="18" customHeight="1" x14ac:dyDescent="0.25">
      <c r="A223" s="98" t="s">
        <v>791</v>
      </c>
      <c r="B223" s="355"/>
      <c r="C223" s="13" t="s">
        <v>652</v>
      </c>
      <c r="D223" s="12" t="s">
        <v>615</v>
      </c>
      <c r="E223" s="8">
        <v>0</v>
      </c>
      <c r="F223" s="146" t="s">
        <v>384</v>
      </c>
      <c r="H223" s="78"/>
      <c r="L223" s="154"/>
      <c r="M223" s="154"/>
      <c r="N223" s="154"/>
      <c r="O223" s="154"/>
      <c r="P223" s="154"/>
      <c r="Q223" s="154"/>
      <c r="R223" s="154"/>
      <c r="S223" s="154"/>
      <c r="T223" s="154"/>
      <c r="U223" s="154"/>
      <c r="V223" s="154"/>
      <c r="W223" s="154"/>
      <c r="X223" s="154"/>
      <c r="Y223" s="154"/>
      <c r="Z223" s="154"/>
      <c r="AA223" s="154"/>
      <c r="AB223" s="154"/>
      <c r="AC223" s="154"/>
    </row>
    <row r="224" spans="1:29" s="14" customFormat="1" ht="18" customHeight="1" x14ac:dyDescent="0.25">
      <c r="A224" s="98" t="s">
        <v>791</v>
      </c>
      <c r="B224" s="355"/>
      <c r="C224" s="13" t="s">
        <v>653</v>
      </c>
      <c r="D224" s="12" t="s">
        <v>622</v>
      </c>
      <c r="E224" s="8">
        <v>0</v>
      </c>
      <c r="F224" s="146" t="s">
        <v>384</v>
      </c>
      <c r="H224" s="78"/>
      <c r="L224" s="154"/>
      <c r="M224" s="154"/>
      <c r="N224" s="154"/>
      <c r="O224" s="154"/>
      <c r="P224" s="154"/>
      <c r="Q224" s="154"/>
      <c r="R224" s="154"/>
      <c r="S224" s="154"/>
      <c r="T224" s="154"/>
      <c r="U224" s="154"/>
      <c r="V224" s="154"/>
      <c r="W224" s="154"/>
      <c r="X224" s="154"/>
      <c r="Y224" s="154"/>
      <c r="Z224" s="154"/>
      <c r="AA224" s="154"/>
      <c r="AB224" s="154"/>
      <c r="AC224" s="154"/>
    </row>
    <row r="225" spans="1:29" s="14" customFormat="1" ht="18" customHeight="1" x14ac:dyDescent="0.25">
      <c r="A225" s="98" t="s">
        <v>791</v>
      </c>
      <c r="B225" s="355"/>
      <c r="C225" s="13" t="s">
        <v>912</v>
      </c>
      <c r="D225" s="12" t="s">
        <v>911</v>
      </c>
      <c r="E225" s="8">
        <v>0</v>
      </c>
      <c r="F225" s="146" t="s">
        <v>384</v>
      </c>
      <c r="H225" s="78"/>
      <c r="L225" s="154"/>
      <c r="M225" s="154"/>
      <c r="N225" s="154"/>
      <c r="O225" s="154"/>
      <c r="P225" s="154"/>
      <c r="Q225" s="154"/>
      <c r="R225" s="154"/>
      <c r="S225" s="154"/>
      <c r="T225" s="154"/>
      <c r="U225" s="154"/>
      <c r="V225" s="154"/>
      <c r="W225" s="154"/>
      <c r="X225" s="154"/>
      <c r="Y225" s="154"/>
      <c r="Z225" s="154"/>
      <c r="AA225" s="154"/>
      <c r="AB225" s="154"/>
      <c r="AC225" s="154"/>
    </row>
    <row r="226" spans="1:29" s="14" customFormat="1" ht="18" customHeight="1" x14ac:dyDescent="0.25">
      <c r="A226" s="98" t="s">
        <v>791</v>
      </c>
      <c r="B226" s="355"/>
      <c r="C226" s="94" t="s">
        <v>649</v>
      </c>
      <c r="D226" s="95" t="s">
        <v>623</v>
      </c>
      <c r="E226" s="41">
        <f>+E227</f>
        <v>0</v>
      </c>
      <c r="F226" s="169" t="s">
        <v>383</v>
      </c>
      <c r="H226" s="78"/>
      <c r="L226" s="154"/>
      <c r="M226" s="154"/>
      <c r="N226" s="154"/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  <c r="Y226" s="154"/>
      <c r="Z226" s="154"/>
      <c r="AA226" s="154"/>
      <c r="AB226" s="154"/>
      <c r="AC226" s="154"/>
    </row>
    <row r="227" spans="1:29" s="14" customFormat="1" ht="18" customHeight="1" x14ac:dyDescent="0.25">
      <c r="A227" s="98" t="s">
        <v>791</v>
      </c>
      <c r="B227" s="355"/>
      <c r="C227" s="13" t="s">
        <v>650</v>
      </c>
      <c r="D227" s="12" t="s">
        <v>624</v>
      </c>
      <c r="E227" s="8">
        <v>0</v>
      </c>
      <c r="F227" s="146" t="s">
        <v>384</v>
      </c>
      <c r="H227" s="78"/>
      <c r="L227" s="154"/>
      <c r="M227" s="154"/>
      <c r="N227" s="154"/>
      <c r="O227" s="154"/>
      <c r="P227" s="154"/>
      <c r="Q227" s="154"/>
      <c r="R227" s="154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</row>
    <row r="228" spans="1:29" s="14" customFormat="1" ht="18" customHeight="1" x14ac:dyDescent="0.25">
      <c r="A228" s="98" t="s">
        <v>791</v>
      </c>
      <c r="B228" s="355"/>
      <c r="C228" s="94" t="s">
        <v>654</v>
      </c>
      <c r="D228" s="95" t="s">
        <v>625</v>
      </c>
      <c r="E228" s="41">
        <f>SUM(E229:E236)</f>
        <v>0</v>
      </c>
      <c r="F228" s="169" t="s">
        <v>383</v>
      </c>
      <c r="H228" s="78"/>
      <c r="L228" s="154"/>
      <c r="M228" s="154"/>
      <c r="N228" s="154"/>
      <c r="O228" s="154"/>
      <c r="P228" s="154"/>
      <c r="Q228" s="154"/>
      <c r="R228" s="154"/>
      <c r="S228" s="154"/>
      <c r="T228" s="154"/>
      <c r="U228" s="154"/>
      <c r="V228" s="154"/>
      <c r="W228" s="154"/>
      <c r="X228" s="154"/>
      <c r="Y228" s="154"/>
      <c r="Z228" s="154"/>
      <c r="AA228" s="154"/>
      <c r="AB228" s="154"/>
      <c r="AC228" s="154"/>
    </row>
    <row r="229" spans="1:29" s="14" customFormat="1" ht="18" customHeight="1" x14ac:dyDescent="0.25">
      <c r="A229" s="98" t="s">
        <v>791</v>
      </c>
      <c r="B229" s="355"/>
      <c r="C229" s="13" t="s">
        <v>655</v>
      </c>
      <c r="D229" s="12" t="s">
        <v>626</v>
      </c>
      <c r="E229" s="8">
        <v>0</v>
      </c>
      <c r="F229" s="146" t="s">
        <v>384</v>
      </c>
      <c r="H229" s="78"/>
      <c r="L229" s="154"/>
      <c r="M229" s="154"/>
      <c r="N229" s="154"/>
      <c r="O229" s="154"/>
      <c r="P229" s="154"/>
      <c r="Q229" s="154"/>
      <c r="R229" s="154"/>
      <c r="S229" s="154"/>
      <c r="T229" s="154"/>
      <c r="U229" s="154"/>
      <c r="V229" s="154"/>
      <c r="W229" s="154"/>
      <c r="X229" s="154"/>
      <c r="Y229" s="154"/>
      <c r="Z229" s="154"/>
      <c r="AA229" s="154"/>
      <c r="AB229" s="154"/>
      <c r="AC229" s="154"/>
    </row>
    <row r="230" spans="1:29" s="14" customFormat="1" ht="18" customHeight="1" x14ac:dyDescent="0.25">
      <c r="A230" s="98" t="s">
        <v>791</v>
      </c>
      <c r="B230" s="355"/>
      <c r="C230" s="13" t="s">
        <v>656</v>
      </c>
      <c r="D230" s="12" t="s">
        <v>627</v>
      </c>
      <c r="E230" s="8">
        <v>0</v>
      </c>
      <c r="F230" s="146" t="s">
        <v>384</v>
      </c>
      <c r="H230" s="78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4"/>
      <c r="Z230" s="154"/>
      <c r="AA230" s="154"/>
      <c r="AB230" s="154"/>
      <c r="AC230" s="154"/>
    </row>
    <row r="231" spans="1:29" s="14" customFormat="1" ht="18" customHeight="1" x14ac:dyDescent="0.25">
      <c r="A231" s="98" t="s">
        <v>791</v>
      </c>
      <c r="B231" s="355"/>
      <c r="C231" s="13" t="s">
        <v>657</v>
      </c>
      <c r="D231" s="14" t="s">
        <v>687</v>
      </c>
      <c r="E231" s="8">
        <v>0</v>
      </c>
      <c r="F231" s="146" t="s">
        <v>384</v>
      </c>
      <c r="H231" s="78"/>
      <c r="L231" s="154"/>
      <c r="M231" s="154"/>
      <c r="N231" s="154"/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  <c r="Y231" s="154"/>
      <c r="Z231" s="154"/>
      <c r="AA231" s="154"/>
      <c r="AB231" s="154"/>
      <c r="AC231" s="154"/>
    </row>
    <row r="232" spans="1:29" s="14" customFormat="1" ht="18" customHeight="1" x14ac:dyDescent="0.25">
      <c r="A232" s="98" t="s">
        <v>791</v>
      </c>
      <c r="B232" s="355"/>
      <c r="C232" s="13" t="s">
        <v>658</v>
      </c>
      <c r="D232" s="14" t="s">
        <v>629</v>
      </c>
      <c r="E232" s="8">
        <v>0</v>
      </c>
      <c r="F232" s="146" t="s">
        <v>384</v>
      </c>
      <c r="H232" s="78"/>
      <c r="L232" s="154"/>
      <c r="M232" s="154"/>
      <c r="N232" s="154"/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  <c r="Y232" s="154"/>
      <c r="Z232" s="154"/>
      <c r="AA232" s="154"/>
      <c r="AB232" s="154"/>
      <c r="AC232" s="154"/>
    </row>
    <row r="233" spans="1:29" s="14" customFormat="1" ht="18" customHeight="1" x14ac:dyDescent="0.25">
      <c r="A233" s="98" t="s">
        <v>791</v>
      </c>
      <c r="B233" s="355"/>
      <c r="C233" s="13" t="s">
        <v>659</v>
      </c>
      <c r="D233" s="14" t="s">
        <v>630</v>
      </c>
      <c r="E233" s="8">
        <v>0</v>
      </c>
      <c r="F233" s="146" t="s">
        <v>384</v>
      </c>
      <c r="G233" s="24"/>
      <c r="H233" s="72"/>
      <c r="L233" s="154"/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  <c r="Y233" s="154"/>
      <c r="Z233" s="154"/>
      <c r="AA233" s="154"/>
      <c r="AB233" s="154"/>
      <c r="AC233" s="154"/>
    </row>
    <row r="234" spans="1:29" s="14" customFormat="1" ht="18" customHeight="1" x14ac:dyDescent="0.25">
      <c r="A234" s="98" t="s">
        <v>791</v>
      </c>
      <c r="B234" s="355"/>
      <c r="C234" s="13" t="s">
        <v>660</v>
      </c>
      <c r="D234" s="14" t="s">
        <v>631</v>
      </c>
      <c r="E234" s="8">
        <v>0</v>
      </c>
      <c r="F234" s="146" t="s">
        <v>384</v>
      </c>
      <c r="H234" s="78"/>
      <c r="L234" s="154"/>
      <c r="M234" s="154"/>
      <c r="N234" s="154"/>
      <c r="O234" s="154"/>
      <c r="P234" s="154"/>
      <c r="Q234" s="154"/>
      <c r="R234" s="154"/>
      <c r="S234" s="154"/>
      <c r="T234" s="154"/>
      <c r="U234" s="154"/>
      <c r="V234" s="154"/>
      <c r="W234" s="154"/>
      <c r="X234" s="154"/>
      <c r="Y234" s="154"/>
      <c r="Z234" s="154"/>
      <c r="AA234" s="154"/>
      <c r="AB234" s="154"/>
      <c r="AC234" s="154"/>
    </row>
    <row r="235" spans="1:29" s="14" customFormat="1" ht="18" customHeight="1" x14ac:dyDescent="0.25">
      <c r="A235" s="98" t="s">
        <v>791</v>
      </c>
      <c r="B235" s="355"/>
      <c r="C235" s="13" t="s">
        <v>661</v>
      </c>
      <c r="D235" s="12" t="s">
        <v>502</v>
      </c>
      <c r="E235" s="8">
        <v>0</v>
      </c>
      <c r="F235" s="146" t="s">
        <v>384</v>
      </c>
      <c r="H235" s="78"/>
      <c r="L235" s="154"/>
      <c r="M235" s="154"/>
      <c r="N235" s="154"/>
      <c r="O235" s="154"/>
      <c r="P235" s="154"/>
      <c r="Q235" s="154"/>
      <c r="R235" s="154"/>
      <c r="S235" s="154"/>
      <c r="T235" s="154"/>
      <c r="U235" s="154"/>
      <c r="V235" s="154"/>
      <c r="W235" s="154"/>
      <c r="X235" s="154"/>
      <c r="Y235" s="154"/>
      <c r="Z235" s="154"/>
      <c r="AA235" s="154"/>
      <c r="AB235" s="154"/>
      <c r="AC235" s="154"/>
    </row>
    <row r="236" spans="1:29" s="14" customFormat="1" ht="18" customHeight="1" x14ac:dyDescent="0.25">
      <c r="A236" s="98" t="s">
        <v>791</v>
      </c>
      <c r="B236" s="355"/>
      <c r="C236" s="13" t="s">
        <v>662</v>
      </c>
      <c r="D236" s="14" t="s">
        <v>625</v>
      </c>
      <c r="E236" s="8">
        <v>0</v>
      </c>
      <c r="F236" s="146" t="s">
        <v>384</v>
      </c>
      <c r="H236" s="78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4"/>
      <c r="AC236" s="154"/>
    </row>
    <row r="237" spans="1:29" s="14" customFormat="1" ht="18" customHeight="1" x14ac:dyDescent="0.25">
      <c r="A237" s="98" t="s">
        <v>791</v>
      </c>
      <c r="B237" s="356">
        <v>45</v>
      </c>
      <c r="C237" s="357" t="s">
        <v>294</v>
      </c>
      <c r="D237" s="358" t="s">
        <v>295</v>
      </c>
      <c r="E237" s="359">
        <f>SUM(E238:E240)</f>
        <v>0</v>
      </c>
      <c r="F237" s="169" t="s">
        <v>383</v>
      </c>
      <c r="G237" s="24"/>
      <c r="H237" s="72"/>
      <c r="L237" s="154"/>
      <c r="M237" s="154"/>
      <c r="N237" s="154"/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4"/>
      <c r="AC237" s="154"/>
    </row>
    <row r="238" spans="1:29" s="14" customFormat="1" ht="18" customHeight="1" x14ac:dyDescent="0.25">
      <c r="A238" s="98" t="s">
        <v>791</v>
      </c>
      <c r="B238" s="355"/>
      <c r="C238" s="11" t="s">
        <v>296</v>
      </c>
      <c r="D238" s="12" t="s">
        <v>390</v>
      </c>
      <c r="E238" s="8">
        <v>0</v>
      </c>
      <c r="F238" s="146" t="s">
        <v>384</v>
      </c>
      <c r="H238" s="78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</row>
    <row r="239" spans="1:29" s="14" customFormat="1" ht="18" customHeight="1" x14ac:dyDescent="0.25">
      <c r="A239" s="98" t="s">
        <v>791</v>
      </c>
      <c r="B239" s="355"/>
      <c r="C239" s="11" t="s">
        <v>471</v>
      </c>
      <c r="D239" s="12" t="s">
        <v>87</v>
      </c>
      <c r="E239" s="8">
        <v>0</v>
      </c>
      <c r="F239" s="146" t="s">
        <v>384</v>
      </c>
      <c r="H239" s="78"/>
      <c r="L239" s="154"/>
      <c r="M239" s="154"/>
      <c r="N239" s="154"/>
      <c r="O239" s="154"/>
      <c r="P239" s="154"/>
      <c r="Q239" s="154"/>
      <c r="R239" s="154"/>
      <c r="S239" s="154"/>
      <c r="T239" s="154"/>
      <c r="U239" s="154"/>
      <c r="V239" s="154"/>
      <c r="W239" s="154"/>
      <c r="X239" s="154"/>
      <c r="Y239" s="154"/>
      <c r="Z239" s="154"/>
      <c r="AA239" s="154"/>
      <c r="AB239" s="154"/>
      <c r="AC239" s="154"/>
    </row>
    <row r="240" spans="1:29" s="22" customFormat="1" ht="18" customHeight="1" x14ac:dyDescent="0.25">
      <c r="A240" s="98" t="s">
        <v>791</v>
      </c>
      <c r="B240" s="355"/>
      <c r="C240" s="11" t="s">
        <v>472</v>
      </c>
      <c r="D240" s="12" t="s">
        <v>391</v>
      </c>
      <c r="E240" s="8">
        <v>0</v>
      </c>
      <c r="F240" s="146" t="s">
        <v>384</v>
      </c>
      <c r="H240" s="80"/>
      <c r="I240" s="14"/>
      <c r="L240" s="156"/>
      <c r="M240" s="156"/>
      <c r="N240" s="156"/>
      <c r="O240" s="156"/>
      <c r="P240" s="156"/>
      <c r="Q240" s="156"/>
      <c r="R240" s="156"/>
      <c r="S240" s="156"/>
      <c r="T240" s="156"/>
      <c r="U240" s="156"/>
      <c r="V240" s="156"/>
      <c r="W240" s="156"/>
      <c r="X240" s="156"/>
      <c r="Y240" s="156"/>
      <c r="Z240" s="156"/>
      <c r="AA240" s="156"/>
      <c r="AB240" s="156"/>
      <c r="AC240" s="156"/>
    </row>
    <row r="241" spans="1:29" s="22" customFormat="1" ht="30" x14ac:dyDescent="0.25">
      <c r="A241" s="14"/>
      <c r="B241" s="356">
        <v>49</v>
      </c>
      <c r="C241" s="361">
        <v>4145</v>
      </c>
      <c r="D241" s="358" t="s">
        <v>1101</v>
      </c>
      <c r="E241" s="362">
        <f>SUM(E242)</f>
        <v>1</v>
      </c>
      <c r="F241" s="169" t="s">
        <v>383</v>
      </c>
      <c r="H241" s="80"/>
      <c r="I241" s="14"/>
      <c r="L241" s="156"/>
      <c r="M241" s="156"/>
      <c r="N241" s="156"/>
      <c r="O241" s="156"/>
      <c r="P241" s="156"/>
      <c r="Q241" s="156"/>
      <c r="R241" s="156"/>
      <c r="S241" s="156"/>
      <c r="T241" s="156"/>
      <c r="U241" s="156"/>
      <c r="V241" s="156"/>
      <c r="W241" s="156"/>
      <c r="X241" s="156"/>
      <c r="Y241" s="156"/>
      <c r="Z241" s="156"/>
      <c r="AA241" s="156"/>
      <c r="AB241" s="156"/>
      <c r="AC241" s="156"/>
    </row>
    <row r="242" spans="1:29" s="22" customFormat="1" ht="30" x14ac:dyDescent="0.25">
      <c r="A242" s="14"/>
      <c r="B242" s="355"/>
      <c r="C242" s="15" t="s">
        <v>1102</v>
      </c>
      <c r="D242" s="10" t="s">
        <v>1103</v>
      </c>
      <c r="E242" s="461">
        <v>1</v>
      </c>
      <c r="F242" s="146" t="s">
        <v>384</v>
      </c>
      <c r="H242" s="80"/>
      <c r="I242" s="14"/>
      <c r="L242" s="156"/>
      <c r="M242" s="156"/>
      <c r="N242" s="156"/>
      <c r="O242" s="156"/>
      <c r="P242" s="156"/>
      <c r="Q242" s="156"/>
      <c r="R242" s="156"/>
      <c r="S242" s="156"/>
      <c r="T242" s="156"/>
      <c r="U242" s="156"/>
      <c r="V242" s="156"/>
      <c r="W242" s="156"/>
      <c r="X242" s="156"/>
      <c r="Y242" s="156"/>
      <c r="Z242" s="156"/>
      <c r="AA242" s="156"/>
      <c r="AB242" s="156"/>
      <c r="AC242" s="156"/>
    </row>
    <row r="243" spans="1:29" s="22" customFormat="1" ht="18" customHeight="1" x14ac:dyDescent="0.25">
      <c r="A243" s="14"/>
      <c r="B243" s="356">
        <v>44</v>
      </c>
      <c r="C243" s="357" t="s">
        <v>297</v>
      </c>
      <c r="D243" s="358" t="s">
        <v>290</v>
      </c>
      <c r="E243" s="359">
        <f>SUM(E244:E249)+E250</f>
        <v>18465</v>
      </c>
      <c r="F243" s="169" t="s">
        <v>383</v>
      </c>
      <c r="H243" s="80"/>
      <c r="I243" s="14"/>
      <c r="L243" s="156"/>
      <c r="M243" s="156"/>
      <c r="N243" s="156"/>
      <c r="O243" s="156"/>
      <c r="P243" s="156"/>
      <c r="Q243" s="156"/>
      <c r="R243" s="156"/>
      <c r="S243" s="156"/>
      <c r="T243" s="156"/>
      <c r="U243" s="156"/>
      <c r="V243" s="156"/>
      <c r="W243" s="156"/>
      <c r="X243" s="156"/>
      <c r="Y243" s="156"/>
      <c r="Z243" s="156"/>
      <c r="AA243" s="156"/>
      <c r="AB243" s="156"/>
      <c r="AC243" s="156"/>
    </row>
    <row r="244" spans="1:29" s="22" customFormat="1" ht="18" customHeight="1" x14ac:dyDescent="0.25">
      <c r="A244" s="14"/>
      <c r="B244" s="355"/>
      <c r="C244" s="11" t="s">
        <v>473</v>
      </c>
      <c r="D244" s="12" t="s">
        <v>292</v>
      </c>
      <c r="E244" s="8">
        <v>6712</v>
      </c>
      <c r="F244" s="146" t="s">
        <v>384</v>
      </c>
      <c r="H244" s="80"/>
      <c r="I244" s="13"/>
      <c r="J244" s="43"/>
      <c r="L244" s="156"/>
      <c r="M244" s="156"/>
      <c r="N244" s="156"/>
      <c r="O244" s="156"/>
      <c r="P244" s="156"/>
      <c r="Q244" s="156"/>
      <c r="R244" s="156"/>
      <c r="S244" s="156"/>
      <c r="T244" s="156"/>
      <c r="U244" s="156"/>
      <c r="V244" s="156"/>
      <c r="W244" s="156"/>
      <c r="X244" s="156"/>
      <c r="Y244" s="156"/>
      <c r="Z244" s="156"/>
      <c r="AA244" s="156"/>
      <c r="AB244" s="156"/>
      <c r="AC244" s="156"/>
    </row>
    <row r="245" spans="1:29" s="22" customFormat="1" ht="18" customHeight="1" x14ac:dyDescent="0.25">
      <c r="A245" s="14"/>
      <c r="B245" s="355"/>
      <c r="C245" s="11" t="s">
        <v>474</v>
      </c>
      <c r="D245" s="12" t="s">
        <v>475</v>
      </c>
      <c r="E245" s="8">
        <v>1000</v>
      </c>
      <c r="F245" s="146" t="s">
        <v>384</v>
      </c>
      <c r="H245" s="80"/>
      <c r="I245" s="13"/>
      <c r="J245" s="43"/>
      <c r="L245" s="156"/>
      <c r="M245" s="156"/>
      <c r="N245" s="156"/>
      <c r="O245" s="156"/>
      <c r="P245" s="156"/>
      <c r="Q245" s="156"/>
      <c r="R245" s="156"/>
      <c r="S245" s="156"/>
      <c r="T245" s="156"/>
      <c r="U245" s="156"/>
      <c r="V245" s="156"/>
      <c r="W245" s="156"/>
      <c r="X245" s="156"/>
      <c r="Y245" s="156"/>
      <c r="Z245" s="156"/>
      <c r="AA245" s="156"/>
      <c r="AB245" s="156"/>
      <c r="AC245" s="156"/>
    </row>
    <row r="246" spans="1:29" s="22" customFormat="1" ht="18" customHeight="1" x14ac:dyDescent="0.25">
      <c r="B246" s="355"/>
      <c r="C246" s="11" t="s">
        <v>476</v>
      </c>
      <c r="D246" s="12" t="s">
        <v>326</v>
      </c>
      <c r="E246" s="8">
        <v>8240</v>
      </c>
      <c r="F246" s="146" t="s">
        <v>384</v>
      </c>
      <c r="H246" s="80"/>
      <c r="I246" s="13"/>
      <c r="J246" s="43"/>
      <c r="L246" s="156"/>
      <c r="M246" s="156"/>
      <c r="N246" s="156"/>
      <c r="O246" s="156"/>
      <c r="P246" s="156"/>
      <c r="Q246" s="156"/>
      <c r="R246" s="156"/>
      <c r="S246" s="156"/>
      <c r="T246" s="156"/>
      <c r="U246" s="156"/>
      <c r="V246" s="156"/>
      <c r="W246" s="156"/>
      <c r="X246" s="156"/>
      <c r="Y246" s="156"/>
      <c r="Z246" s="156"/>
      <c r="AA246" s="156"/>
      <c r="AB246" s="156"/>
      <c r="AC246" s="156"/>
    </row>
    <row r="247" spans="1:29" s="22" customFormat="1" ht="18" customHeight="1" x14ac:dyDescent="0.25">
      <c r="B247" s="355"/>
      <c r="C247" s="11" t="s">
        <v>477</v>
      </c>
      <c r="D247" s="12" t="s">
        <v>589</v>
      </c>
      <c r="E247" s="8">
        <v>1000</v>
      </c>
      <c r="F247" s="146" t="s">
        <v>384</v>
      </c>
      <c r="H247" s="80"/>
      <c r="I247" s="13"/>
      <c r="J247" s="43"/>
      <c r="L247" s="156"/>
      <c r="M247" s="156"/>
      <c r="N247" s="156"/>
      <c r="O247" s="156"/>
      <c r="P247" s="156"/>
      <c r="Q247" s="156"/>
      <c r="R247" s="156"/>
      <c r="S247" s="156"/>
      <c r="T247" s="156"/>
      <c r="U247" s="156"/>
      <c r="V247" s="156"/>
      <c r="W247" s="156"/>
      <c r="X247" s="156"/>
      <c r="Y247" s="156"/>
      <c r="Z247" s="156"/>
      <c r="AA247" s="156"/>
      <c r="AB247" s="156"/>
      <c r="AC247" s="156"/>
    </row>
    <row r="248" spans="1:29" s="22" customFormat="1" ht="18" customHeight="1" x14ac:dyDescent="0.25">
      <c r="B248" s="355"/>
      <c r="C248" s="11" t="s">
        <v>591</v>
      </c>
      <c r="D248" s="12" t="s">
        <v>590</v>
      </c>
      <c r="E248" s="8">
        <v>500</v>
      </c>
      <c r="F248" s="146" t="s">
        <v>384</v>
      </c>
      <c r="H248" s="80"/>
      <c r="I248" s="13"/>
      <c r="J248" s="43"/>
      <c r="L248" s="156"/>
      <c r="M248" s="156"/>
      <c r="N248" s="156"/>
      <c r="O248" s="156"/>
      <c r="P248" s="156"/>
      <c r="Q248" s="156"/>
      <c r="R248" s="156"/>
      <c r="S248" s="156"/>
      <c r="T248" s="156"/>
      <c r="U248" s="156"/>
      <c r="V248" s="156"/>
      <c r="W248" s="156"/>
      <c r="X248" s="156"/>
      <c r="Y248" s="156"/>
      <c r="Z248" s="156"/>
      <c r="AA248" s="156"/>
      <c r="AB248" s="156"/>
      <c r="AC248" s="156"/>
    </row>
    <row r="249" spans="1:29" s="22" customFormat="1" ht="18" customHeight="1" x14ac:dyDescent="0.25">
      <c r="B249" s="355"/>
      <c r="C249" s="11" t="s">
        <v>592</v>
      </c>
      <c r="D249" s="12" t="s">
        <v>478</v>
      </c>
      <c r="E249" s="8">
        <v>1000</v>
      </c>
      <c r="F249" s="146" t="s">
        <v>384</v>
      </c>
      <c r="H249" s="80"/>
      <c r="I249" s="13"/>
      <c r="J249" s="43"/>
      <c r="L249" s="156"/>
      <c r="M249" s="156"/>
      <c r="N249" s="156"/>
      <c r="O249" s="156"/>
      <c r="P249" s="156"/>
      <c r="Q249" s="156"/>
      <c r="R249" s="156"/>
      <c r="S249" s="156"/>
      <c r="T249" s="156"/>
      <c r="U249" s="156"/>
      <c r="V249" s="156"/>
      <c r="W249" s="156"/>
      <c r="X249" s="156"/>
      <c r="Y249" s="156"/>
      <c r="Z249" s="156"/>
      <c r="AA249" s="156"/>
      <c r="AB249" s="156"/>
      <c r="AC249" s="156"/>
    </row>
    <row r="250" spans="1:29" s="22" customFormat="1" ht="18" customHeight="1" x14ac:dyDescent="0.25">
      <c r="B250" s="364"/>
      <c r="C250" s="90" t="s">
        <v>677</v>
      </c>
      <c r="D250" s="91" t="s">
        <v>91</v>
      </c>
      <c r="E250" s="40">
        <f>SUM(E251:E263)</f>
        <v>13</v>
      </c>
      <c r="F250" s="169" t="s">
        <v>383</v>
      </c>
      <c r="H250" s="80"/>
      <c r="I250" s="13"/>
      <c r="J250" s="43"/>
      <c r="L250" s="156"/>
      <c r="M250" s="156"/>
      <c r="N250" s="156"/>
      <c r="O250" s="156"/>
      <c r="P250" s="156"/>
      <c r="Q250" s="156"/>
      <c r="R250" s="156"/>
      <c r="S250" s="156"/>
      <c r="T250" s="156"/>
      <c r="U250" s="156"/>
      <c r="V250" s="156"/>
      <c r="W250" s="156"/>
      <c r="X250" s="156"/>
      <c r="Y250" s="156"/>
      <c r="Z250" s="156"/>
      <c r="AA250" s="156"/>
      <c r="AB250" s="156"/>
      <c r="AC250" s="156"/>
    </row>
    <row r="251" spans="1:29" s="22" customFormat="1" ht="18" customHeight="1" x14ac:dyDescent="0.25">
      <c r="B251" s="364"/>
      <c r="C251" s="13" t="s">
        <v>688</v>
      </c>
      <c r="D251" s="12" t="s">
        <v>469</v>
      </c>
      <c r="E251" s="8">
        <v>1</v>
      </c>
      <c r="F251" s="146" t="s">
        <v>384</v>
      </c>
      <c r="H251" s="80"/>
      <c r="I251" s="14"/>
      <c r="L251" s="156"/>
      <c r="M251" s="156"/>
      <c r="N251" s="156"/>
      <c r="O251" s="156"/>
      <c r="P251" s="156"/>
      <c r="Q251" s="156"/>
      <c r="R251" s="156"/>
      <c r="S251" s="156"/>
      <c r="T251" s="156"/>
      <c r="U251" s="156"/>
      <c r="V251" s="156"/>
      <c r="W251" s="156"/>
      <c r="X251" s="156"/>
      <c r="Y251" s="156"/>
      <c r="Z251" s="156"/>
      <c r="AA251" s="156"/>
      <c r="AB251" s="156"/>
      <c r="AC251" s="156"/>
    </row>
    <row r="252" spans="1:29" s="22" customFormat="1" ht="18" customHeight="1" x14ac:dyDescent="0.25">
      <c r="B252" s="364"/>
      <c r="C252" s="13" t="s">
        <v>689</v>
      </c>
      <c r="D252" s="12" t="s">
        <v>92</v>
      </c>
      <c r="E252" s="8">
        <v>1</v>
      </c>
      <c r="F252" s="146" t="s">
        <v>384</v>
      </c>
      <c r="H252" s="80"/>
      <c r="I252" s="14"/>
      <c r="L252" s="156"/>
      <c r="M252" s="156"/>
      <c r="N252" s="156"/>
      <c r="O252" s="156"/>
      <c r="P252" s="156"/>
      <c r="Q252" s="156"/>
      <c r="R252" s="156"/>
      <c r="S252" s="156"/>
      <c r="T252" s="156"/>
      <c r="U252" s="156"/>
      <c r="V252" s="156"/>
      <c r="W252" s="156"/>
      <c r="X252" s="156"/>
      <c r="Y252" s="156"/>
      <c r="Z252" s="156"/>
      <c r="AA252" s="156"/>
      <c r="AB252" s="156"/>
      <c r="AC252" s="156"/>
    </row>
    <row r="253" spans="1:29" s="22" customFormat="1" ht="18" customHeight="1" x14ac:dyDescent="0.25">
      <c r="B253" s="364"/>
      <c r="C253" s="13" t="s">
        <v>690</v>
      </c>
      <c r="D253" s="12" t="s">
        <v>93</v>
      </c>
      <c r="E253" s="8">
        <v>1</v>
      </c>
      <c r="F253" s="146" t="s">
        <v>384</v>
      </c>
      <c r="H253" s="80"/>
      <c r="I253" s="14"/>
      <c r="L253" s="156"/>
      <c r="M253" s="156"/>
      <c r="N253" s="156"/>
      <c r="O253" s="156"/>
      <c r="P253" s="156"/>
      <c r="Q253" s="156"/>
      <c r="R253" s="156"/>
      <c r="S253" s="156"/>
      <c r="T253" s="156"/>
      <c r="U253" s="156"/>
      <c r="V253" s="156"/>
      <c r="W253" s="156"/>
      <c r="X253" s="156"/>
      <c r="Y253" s="156"/>
      <c r="Z253" s="156"/>
      <c r="AA253" s="156"/>
      <c r="AB253" s="156"/>
      <c r="AC253" s="156"/>
    </row>
    <row r="254" spans="1:29" s="22" customFormat="1" ht="18" customHeight="1" x14ac:dyDescent="0.25">
      <c r="B254" s="364"/>
      <c r="C254" s="13" t="s">
        <v>691</v>
      </c>
      <c r="D254" s="12" t="s">
        <v>94</v>
      </c>
      <c r="E254" s="8">
        <v>1</v>
      </c>
      <c r="F254" s="146" t="s">
        <v>384</v>
      </c>
      <c r="H254" s="80"/>
      <c r="I254" s="14"/>
      <c r="L254" s="156"/>
      <c r="M254" s="156"/>
      <c r="N254" s="156"/>
      <c r="O254" s="156"/>
      <c r="P254" s="156"/>
      <c r="Q254" s="156"/>
      <c r="R254" s="156"/>
      <c r="S254" s="156"/>
      <c r="T254" s="156"/>
      <c r="U254" s="156"/>
      <c r="V254" s="156"/>
      <c r="W254" s="156"/>
      <c r="X254" s="156"/>
      <c r="Y254" s="156"/>
      <c r="Z254" s="156"/>
      <c r="AA254" s="156"/>
      <c r="AB254" s="156"/>
      <c r="AC254" s="156"/>
    </row>
    <row r="255" spans="1:29" s="22" customFormat="1" ht="18" customHeight="1" x14ac:dyDescent="0.25">
      <c r="B255" s="364"/>
      <c r="C255" s="13" t="s">
        <v>692</v>
      </c>
      <c r="D255" s="12" t="s">
        <v>95</v>
      </c>
      <c r="E255" s="8">
        <v>1</v>
      </c>
      <c r="F255" s="146" t="s">
        <v>384</v>
      </c>
      <c r="H255" s="80"/>
      <c r="I255" s="14"/>
      <c r="L255" s="156"/>
      <c r="M255" s="156"/>
      <c r="N255" s="156"/>
      <c r="O255" s="156"/>
      <c r="P255" s="156"/>
      <c r="Q255" s="156"/>
      <c r="R255" s="156"/>
      <c r="S255" s="156"/>
      <c r="T255" s="156"/>
      <c r="U255" s="156"/>
      <c r="V255" s="156"/>
      <c r="W255" s="156"/>
      <c r="X255" s="156"/>
      <c r="Y255" s="156"/>
      <c r="Z255" s="156"/>
      <c r="AA255" s="156"/>
      <c r="AB255" s="156"/>
      <c r="AC255" s="156"/>
    </row>
    <row r="256" spans="1:29" s="22" customFormat="1" ht="18" customHeight="1" x14ac:dyDescent="0.25">
      <c r="B256" s="364"/>
      <c r="C256" s="13" t="s">
        <v>693</v>
      </c>
      <c r="D256" s="12" t="s">
        <v>96</v>
      </c>
      <c r="E256" s="8">
        <v>1</v>
      </c>
      <c r="F256" s="146" t="s">
        <v>384</v>
      </c>
      <c r="H256" s="80"/>
      <c r="I256" s="14"/>
      <c r="L256" s="156"/>
      <c r="M256" s="156"/>
      <c r="N256" s="156"/>
      <c r="O256" s="156"/>
      <c r="P256" s="156"/>
      <c r="Q256" s="156"/>
      <c r="R256" s="156"/>
      <c r="S256" s="156"/>
      <c r="T256" s="156"/>
      <c r="U256" s="156"/>
      <c r="V256" s="156"/>
      <c r="W256" s="156"/>
      <c r="X256" s="156"/>
      <c r="Y256" s="156"/>
      <c r="Z256" s="156"/>
      <c r="AA256" s="156"/>
      <c r="AB256" s="156"/>
      <c r="AC256" s="156"/>
    </row>
    <row r="257" spans="1:29" s="22" customFormat="1" ht="18" customHeight="1" x14ac:dyDescent="0.25">
      <c r="B257" s="364"/>
      <c r="C257" s="13" t="s">
        <v>694</v>
      </c>
      <c r="D257" s="12" t="s">
        <v>97</v>
      </c>
      <c r="E257" s="8">
        <v>1</v>
      </c>
      <c r="F257" s="146" t="s">
        <v>384</v>
      </c>
      <c r="H257" s="80"/>
      <c r="I257" s="14"/>
      <c r="L257" s="156"/>
      <c r="M257" s="156"/>
      <c r="N257" s="156"/>
      <c r="O257" s="156"/>
      <c r="P257" s="156"/>
      <c r="Q257" s="156"/>
      <c r="R257" s="156"/>
      <c r="S257" s="156"/>
      <c r="T257" s="156"/>
      <c r="U257" s="156"/>
      <c r="V257" s="156"/>
      <c r="W257" s="156"/>
      <c r="X257" s="156"/>
      <c r="Y257" s="156"/>
      <c r="Z257" s="156"/>
      <c r="AA257" s="156"/>
      <c r="AB257" s="156"/>
      <c r="AC257" s="156"/>
    </row>
    <row r="258" spans="1:29" s="14" customFormat="1" ht="18" customHeight="1" x14ac:dyDescent="0.25">
      <c r="A258" s="22"/>
      <c r="B258" s="364"/>
      <c r="C258" s="13" t="s">
        <v>695</v>
      </c>
      <c r="D258" s="12" t="s">
        <v>470</v>
      </c>
      <c r="E258" s="8">
        <v>1</v>
      </c>
      <c r="F258" s="146" t="s">
        <v>384</v>
      </c>
      <c r="L258" s="153"/>
      <c r="M258" s="154"/>
      <c r="N258" s="154"/>
      <c r="O258" s="154"/>
      <c r="P258" s="154"/>
      <c r="Q258" s="154"/>
      <c r="R258" s="154"/>
      <c r="S258" s="154"/>
      <c r="T258" s="154"/>
      <c r="U258" s="154"/>
      <c r="V258" s="154"/>
      <c r="W258" s="154"/>
      <c r="X258" s="154"/>
      <c r="Y258" s="154"/>
      <c r="Z258" s="154"/>
      <c r="AA258" s="154"/>
      <c r="AB258" s="154"/>
      <c r="AC258" s="154"/>
    </row>
    <row r="259" spans="1:29" s="14" customFormat="1" ht="18" customHeight="1" x14ac:dyDescent="0.25">
      <c r="A259" s="22"/>
      <c r="B259" s="364"/>
      <c r="C259" s="13" t="s">
        <v>696</v>
      </c>
      <c r="D259" s="12" t="s">
        <v>1219</v>
      </c>
      <c r="E259" s="8">
        <v>1</v>
      </c>
      <c r="F259" s="146" t="s">
        <v>384</v>
      </c>
      <c r="H259" s="78"/>
      <c r="L259" s="154"/>
      <c r="M259" s="154"/>
      <c r="N259" s="154"/>
      <c r="O259" s="154"/>
      <c r="P259" s="154"/>
      <c r="Q259" s="154"/>
      <c r="R259" s="154"/>
      <c r="S259" s="154"/>
      <c r="T259" s="154"/>
      <c r="U259" s="154"/>
      <c r="V259" s="154"/>
      <c r="W259" s="154"/>
      <c r="X259" s="154"/>
      <c r="Y259" s="154"/>
      <c r="Z259" s="154"/>
      <c r="AA259" s="154"/>
      <c r="AB259" s="154"/>
      <c r="AC259" s="154"/>
    </row>
    <row r="260" spans="1:29" s="22" customFormat="1" ht="18" customHeight="1" x14ac:dyDescent="0.25">
      <c r="B260" s="364"/>
      <c r="C260" s="13" t="s">
        <v>697</v>
      </c>
      <c r="D260" s="12" t="s">
        <v>98</v>
      </c>
      <c r="E260" s="8">
        <v>1</v>
      </c>
      <c r="F260" s="146" t="s">
        <v>384</v>
      </c>
      <c r="H260" s="80"/>
      <c r="I260" s="14"/>
      <c r="L260" s="156"/>
      <c r="M260" s="156"/>
      <c r="N260" s="156"/>
      <c r="O260" s="156"/>
      <c r="P260" s="156"/>
      <c r="Q260" s="156"/>
      <c r="R260" s="156"/>
      <c r="S260" s="156"/>
      <c r="T260" s="156"/>
      <c r="U260" s="156"/>
      <c r="V260" s="156"/>
      <c r="W260" s="156"/>
      <c r="X260" s="156"/>
      <c r="Y260" s="156"/>
      <c r="Z260" s="156"/>
      <c r="AA260" s="156"/>
      <c r="AB260" s="156"/>
      <c r="AC260" s="156"/>
    </row>
    <row r="261" spans="1:29" s="22" customFormat="1" ht="18" customHeight="1" x14ac:dyDescent="0.25">
      <c r="B261" s="364"/>
      <c r="C261" s="13" t="s">
        <v>698</v>
      </c>
      <c r="D261" s="12" t="s">
        <v>594</v>
      </c>
      <c r="E261" s="8">
        <v>1</v>
      </c>
      <c r="F261" s="146" t="s">
        <v>384</v>
      </c>
      <c r="H261" s="80"/>
      <c r="I261" s="14"/>
      <c r="L261" s="156"/>
      <c r="M261" s="156"/>
      <c r="N261" s="156"/>
      <c r="O261" s="156"/>
      <c r="P261" s="156"/>
      <c r="Q261" s="156"/>
      <c r="R261" s="156"/>
      <c r="S261" s="156"/>
      <c r="T261" s="156"/>
      <c r="U261" s="156"/>
      <c r="V261" s="156"/>
      <c r="W261" s="156"/>
      <c r="X261" s="156"/>
      <c r="Y261" s="156"/>
      <c r="Z261" s="156"/>
      <c r="AA261" s="156"/>
      <c r="AB261" s="156"/>
      <c r="AC261" s="156"/>
    </row>
    <row r="262" spans="1:29" s="22" customFormat="1" ht="18" customHeight="1" x14ac:dyDescent="0.25">
      <c r="B262" s="364"/>
      <c r="C262" s="13" t="s">
        <v>699</v>
      </c>
      <c r="D262" s="12" t="s">
        <v>606</v>
      </c>
      <c r="E262" s="8">
        <v>1</v>
      </c>
      <c r="F262" s="146" t="s">
        <v>384</v>
      </c>
      <c r="H262" s="80"/>
      <c r="I262" s="14"/>
      <c r="L262" s="156"/>
      <c r="M262" s="156"/>
      <c r="N262" s="156"/>
      <c r="O262" s="156"/>
      <c r="P262" s="156"/>
      <c r="Q262" s="156"/>
      <c r="R262" s="156"/>
      <c r="S262" s="156"/>
      <c r="T262" s="156"/>
      <c r="U262" s="156"/>
      <c r="V262" s="156"/>
      <c r="W262" s="156"/>
      <c r="X262" s="156"/>
      <c r="Y262" s="156"/>
      <c r="Z262" s="156"/>
      <c r="AA262" s="156"/>
      <c r="AB262" s="156"/>
      <c r="AC262" s="156"/>
    </row>
    <row r="263" spans="1:29" s="14" customFormat="1" ht="18" customHeight="1" x14ac:dyDescent="0.25">
      <c r="A263" s="22"/>
      <c r="B263" s="364"/>
      <c r="C263" s="13" t="s">
        <v>700</v>
      </c>
      <c r="D263" s="12" t="s">
        <v>99</v>
      </c>
      <c r="E263" s="8">
        <v>1</v>
      </c>
      <c r="F263" s="146" t="s">
        <v>384</v>
      </c>
      <c r="H263" s="78"/>
      <c r="L263" s="154"/>
      <c r="M263" s="154"/>
      <c r="N263" s="154"/>
      <c r="O263" s="154"/>
      <c r="P263" s="154"/>
      <c r="Q263" s="154"/>
      <c r="R263" s="154"/>
      <c r="S263" s="154"/>
      <c r="T263" s="154"/>
      <c r="U263" s="154"/>
      <c r="V263" s="154"/>
      <c r="W263" s="154"/>
      <c r="X263" s="154"/>
      <c r="Y263" s="154"/>
      <c r="Z263" s="154"/>
      <c r="AA263" s="154"/>
      <c r="AB263" s="154"/>
      <c r="AC263" s="154"/>
    </row>
    <row r="264" spans="1:29" s="14" customFormat="1" ht="18" customHeight="1" x14ac:dyDescent="0.25">
      <c r="B264" s="356">
        <v>5</v>
      </c>
      <c r="C264" s="88" t="s">
        <v>298</v>
      </c>
      <c r="D264" s="89" t="s">
        <v>825</v>
      </c>
      <c r="E264" s="60">
        <f>SUM(E265+E279)</f>
        <v>70001</v>
      </c>
      <c r="F264" s="169" t="s">
        <v>383</v>
      </c>
      <c r="G264" s="62">
        <v>111</v>
      </c>
      <c r="H264" s="73" t="s">
        <v>567</v>
      </c>
      <c r="I264" s="20">
        <f>E264</f>
        <v>70001</v>
      </c>
      <c r="J264" s="2" t="s">
        <v>828</v>
      </c>
      <c r="L264" s="154"/>
      <c r="M264" s="154"/>
      <c r="N264" s="154"/>
      <c r="O264" s="154"/>
      <c r="P264" s="154"/>
      <c r="Q264" s="154"/>
      <c r="R264" s="154"/>
      <c r="S264" s="154"/>
      <c r="T264" s="154"/>
      <c r="U264" s="154"/>
      <c r="V264" s="154"/>
      <c r="W264" s="154"/>
      <c r="X264" s="154"/>
      <c r="Y264" s="154"/>
      <c r="Z264" s="154"/>
      <c r="AA264" s="154"/>
      <c r="AB264" s="154"/>
      <c r="AC264" s="154"/>
    </row>
    <row r="265" spans="1:29" s="14" customFormat="1" ht="18" customHeight="1" x14ac:dyDescent="0.25">
      <c r="B265" s="356">
        <v>51</v>
      </c>
      <c r="C265" s="357" t="s">
        <v>299</v>
      </c>
      <c r="D265" s="358" t="s">
        <v>825</v>
      </c>
      <c r="E265" s="359">
        <f>+E266+E269+E272</f>
        <v>70000</v>
      </c>
      <c r="F265" s="169" t="s">
        <v>383</v>
      </c>
      <c r="H265" s="78"/>
      <c r="L265" s="154"/>
      <c r="M265" s="154"/>
      <c r="N265" s="154"/>
      <c r="O265" s="154"/>
      <c r="P265" s="154"/>
      <c r="Q265" s="154"/>
      <c r="R265" s="154"/>
      <c r="S265" s="154"/>
      <c r="T265" s="154"/>
      <c r="U265" s="154"/>
      <c r="V265" s="154"/>
      <c r="W265" s="154"/>
      <c r="X265" s="154"/>
      <c r="Y265" s="154"/>
      <c r="Z265" s="154"/>
      <c r="AA265" s="154"/>
      <c r="AB265" s="154"/>
      <c r="AC265" s="154"/>
    </row>
    <row r="266" spans="1:29" s="14" customFormat="1" ht="18" customHeight="1" x14ac:dyDescent="0.25">
      <c r="A266" s="22"/>
      <c r="B266" s="364"/>
      <c r="C266" s="90" t="s">
        <v>300</v>
      </c>
      <c r="D266" s="91" t="s">
        <v>481</v>
      </c>
      <c r="E266" s="40">
        <f>+E267+E268</f>
        <v>70000</v>
      </c>
      <c r="F266" s="169" t="s">
        <v>383</v>
      </c>
      <c r="H266" s="78"/>
      <c r="L266" s="154"/>
      <c r="M266" s="154"/>
      <c r="N266" s="154"/>
      <c r="O266" s="154"/>
      <c r="P266" s="154"/>
      <c r="Q266" s="154"/>
      <c r="R266" s="154"/>
      <c r="S266" s="154"/>
      <c r="T266" s="154"/>
      <c r="U266" s="154"/>
      <c r="V266" s="154"/>
      <c r="W266" s="154"/>
      <c r="X266" s="154"/>
      <c r="Y266" s="154"/>
      <c r="Z266" s="154"/>
      <c r="AA266" s="154"/>
      <c r="AB266" s="154"/>
      <c r="AC266" s="154"/>
    </row>
    <row r="267" spans="1:29" s="14" customFormat="1" ht="18" customHeight="1" x14ac:dyDescent="0.25">
      <c r="A267" s="22"/>
      <c r="B267" s="364"/>
      <c r="C267" s="13" t="s">
        <v>479</v>
      </c>
      <c r="D267" s="12" t="s">
        <v>483</v>
      </c>
      <c r="E267" s="8">
        <v>20000</v>
      </c>
      <c r="F267" s="146" t="s">
        <v>384</v>
      </c>
      <c r="H267" s="78"/>
      <c r="L267" s="154"/>
      <c r="M267" s="154"/>
      <c r="N267" s="154"/>
      <c r="O267" s="154"/>
      <c r="P267" s="154"/>
      <c r="Q267" s="154"/>
      <c r="R267" s="154"/>
      <c r="S267" s="154"/>
      <c r="T267" s="154"/>
      <c r="U267" s="154"/>
      <c r="V267" s="154"/>
      <c r="W267" s="154"/>
      <c r="X267" s="154"/>
      <c r="Y267" s="154"/>
      <c r="Z267" s="154"/>
      <c r="AA267" s="154"/>
      <c r="AB267" s="154"/>
      <c r="AC267" s="154"/>
    </row>
    <row r="268" spans="1:29" s="14" customFormat="1" ht="18" customHeight="1" x14ac:dyDescent="0.25">
      <c r="A268" s="22"/>
      <c r="B268" s="364"/>
      <c r="C268" s="13" t="s">
        <v>480</v>
      </c>
      <c r="D268" s="12" t="s">
        <v>485</v>
      </c>
      <c r="E268" s="8">
        <v>50000</v>
      </c>
      <c r="F268" s="146" t="s">
        <v>384</v>
      </c>
      <c r="H268" s="78"/>
      <c r="L268" s="154"/>
      <c r="M268" s="154"/>
      <c r="N268" s="154"/>
      <c r="O268" s="154"/>
      <c r="P268" s="154"/>
      <c r="Q268" s="154"/>
      <c r="R268" s="154"/>
      <c r="S268" s="154"/>
      <c r="T268" s="154"/>
      <c r="U268" s="154"/>
      <c r="V268" s="154"/>
      <c r="W268" s="154"/>
      <c r="X268" s="154"/>
      <c r="Y268" s="154"/>
      <c r="Z268" s="154"/>
      <c r="AA268" s="154"/>
      <c r="AB268" s="154"/>
      <c r="AC268" s="154"/>
    </row>
    <row r="269" spans="1:29" s="14" customFormat="1" ht="18" customHeight="1" x14ac:dyDescent="0.25">
      <c r="B269" s="355"/>
      <c r="C269" s="90" t="s">
        <v>301</v>
      </c>
      <c r="D269" s="91" t="s">
        <v>486</v>
      </c>
      <c r="E269" s="40">
        <f>+E270+E271</f>
        <v>0</v>
      </c>
      <c r="F269" s="169" t="s">
        <v>383</v>
      </c>
      <c r="H269" s="78"/>
      <c r="L269" s="154"/>
      <c r="M269" s="154"/>
      <c r="N269" s="154"/>
      <c r="O269" s="154"/>
      <c r="P269" s="154"/>
      <c r="Q269" s="154"/>
      <c r="R269" s="154"/>
      <c r="S269" s="154"/>
      <c r="T269" s="154"/>
      <c r="U269" s="154"/>
      <c r="V269" s="154"/>
      <c r="W269" s="154"/>
      <c r="X269" s="154"/>
      <c r="Y269" s="154"/>
      <c r="Z269" s="154"/>
      <c r="AA269" s="154"/>
      <c r="AB269" s="154"/>
      <c r="AC269" s="154"/>
    </row>
    <row r="270" spans="1:29" s="14" customFormat="1" ht="18" customHeight="1" x14ac:dyDescent="0.25">
      <c r="B270" s="355"/>
      <c r="C270" s="13" t="s">
        <v>482</v>
      </c>
      <c r="D270" s="12" t="s">
        <v>302</v>
      </c>
      <c r="E270" s="8">
        <v>0</v>
      </c>
      <c r="F270" s="146" t="s">
        <v>384</v>
      </c>
      <c r="H270" s="78"/>
      <c r="L270" s="154"/>
      <c r="M270" s="154"/>
      <c r="N270" s="154"/>
      <c r="O270" s="154"/>
      <c r="P270" s="154"/>
      <c r="Q270" s="154"/>
      <c r="R270" s="154"/>
      <c r="S270" s="154"/>
      <c r="T270" s="154"/>
      <c r="U270" s="154"/>
      <c r="V270" s="154"/>
      <c r="W270" s="154"/>
      <c r="X270" s="154"/>
      <c r="Y270" s="154"/>
      <c r="Z270" s="154"/>
      <c r="AA270" s="154"/>
      <c r="AB270" s="154"/>
      <c r="AC270" s="154"/>
    </row>
    <row r="271" spans="1:29" s="14" customFormat="1" ht="18" customHeight="1" x14ac:dyDescent="0.25">
      <c r="B271" s="355"/>
      <c r="C271" s="13" t="s">
        <v>484</v>
      </c>
      <c r="D271" s="12" t="s">
        <v>303</v>
      </c>
      <c r="E271" s="8">
        <v>0</v>
      </c>
      <c r="F271" s="146" t="s">
        <v>384</v>
      </c>
      <c r="H271" s="78"/>
      <c r="L271" s="154"/>
      <c r="M271" s="154"/>
      <c r="N271" s="154"/>
      <c r="O271" s="154"/>
      <c r="P271" s="154"/>
      <c r="Q271" s="154"/>
      <c r="R271" s="154"/>
      <c r="S271" s="154"/>
      <c r="T271" s="154"/>
      <c r="U271" s="154"/>
      <c r="V271" s="154"/>
      <c r="W271" s="154"/>
      <c r="X271" s="154"/>
      <c r="Y271" s="154"/>
      <c r="Z271" s="154"/>
      <c r="AA271" s="154"/>
      <c r="AB271" s="154"/>
      <c r="AC271" s="154"/>
    </row>
    <row r="272" spans="1:29" s="14" customFormat="1" ht="18" customHeight="1" x14ac:dyDescent="0.25">
      <c r="B272" s="355"/>
      <c r="C272" s="90" t="s">
        <v>557</v>
      </c>
      <c r="D272" s="91" t="s">
        <v>558</v>
      </c>
      <c r="E272" s="40">
        <f>SUM(E273:E278)</f>
        <v>0</v>
      </c>
      <c r="F272" s="169" t="s">
        <v>383</v>
      </c>
      <c r="H272" s="78"/>
      <c r="L272" s="154"/>
      <c r="M272" s="154"/>
      <c r="N272" s="154"/>
      <c r="O272" s="154"/>
      <c r="P272" s="154"/>
      <c r="Q272" s="154"/>
      <c r="R272" s="154"/>
      <c r="S272" s="154"/>
      <c r="T272" s="154"/>
      <c r="U272" s="154"/>
      <c r="V272" s="154"/>
      <c r="W272" s="154"/>
      <c r="X272" s="154"/>
      <c r="Y272" s="154"/>
      <c r="Z272" s="154"/>
      <c r="AA272" s="154"/>
      <c r="AB272" s="154"/>
      <c r="AC272" s="154"/>
    </row>
    <row r="273" spans="1:29" s="14" customFormat="1" ht="18" customHeight="1" x14ac:dyDescent="0.25">
      <c r="B273" s="355"/>
      <c r="C273" s="13" t="s">
        <v>561</v>
      </c>
      <c r="D273" s="96" t="s">
        <v>1220</v>
      </c>
      <c r="E273" s="8">
        <v>0</v>
      </c>
      <c r="F273" s="146" t="s">
        <v>384</v>
      </c>
      <c r="H273" s="78"/>
      <c r="L273" s="154"/>
      <c r="M273" s="154"/>
      <c r="N273" s="154"/>
      <c r="O273" s="154"/>
      <c r="P273" s="154"/>
      <c r="Q273" s="154"/>
      <c r="R273" s="154"/>
      <c r="S273" s="154"/>
      <c r="T273" s="154"/>
      <c r="U273" s="154"/>
      <c r="V273" s="154"/>
      <c r="W273" s="154"/>
      <c r="X273" s="154"/>
      <c r="Y273" s="154"/>
      <c r="Z273" s="154"/>
      <c r="AA273" s="154"/>
      <c r="AB273" s="154"/>
      <c r="AC273" s="154"/>
    </row>
    <row r="274" spans="1:29" s="14" customFormat="1" ht="18" customHeight="1" x14ac:dyDescent="0.25">
      <c r="B274" s="355"/>
      <c r="C274" s="13" t="s">
        <v>562</v>
      </c>
      <c r="D274" s="96" t="s">
        <v>1221</v>
      </c>
      <c r="E274" s="8">
        <v>0</v>
      </c>
      <c r="F274" s="146" t="s">
        <v>384</v>
      </c>
      <c r="H274" s="78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4"/>
      <c r="Z274" s="154"/>
      <c r="AA274" s="154"/>
      <c r="AB274" s="154"/>
      <c r="AC274" s="154"/>
    </row>
    <row r="275" spans="1:29" s="14" customFormat="1" ht="18" customHeight="1" x14ac:dyDescent="0.25">
      <c r="B275" s="355"/>
      <c r="C275" s="13" t="s">
        <v>563</v>
      </c>
      <c r="D275" s="96" t="s">
        <v>559</v>
      </c>
      <c r="E275" s="8">
        <v>0</v>
      </c>
      <c r="F275" s="146" t="s">
        <v>384</v>
      </c>
      <c r="H275" s="78"/>
      <c r="L275" s="154"/>
      <c r="M275" s="154"/>
      <c r="N275" s="154"/>
      <c r="O275" s="154"/>
      <c r="P275" s="154"/>
      <c r="Q275" s="154"/>
      <c r="R275" s="154"/>
      <c r="S275" s="154"/>
      <c r="T275" s="154"/>
      <c r="U275" s="154"/>
      <c r="V275" s="154"/>
      <c r="W275" s="154"/>
      <c r="X275" s="154"/>
      <c r="Y275" s="154"/>
      <c r="Z275" s="154"/>
      <c r="AA275" s="154"/>
      <c r="AB275" s="154"/>
      <c r="AC275" s="154"/>
    </row>
    <row r="276" spans="1:29" s="14" customFormat="1" ht="18" customHeight="1" x14ac:dyDescent="0.25">
      <c r="B276" s="355"/>
      <c r="C276" s="13" t="s">
        <v>564</v>
      </c>
      <c r="D276" s="96" t="s">
        <v>1222</v>
      </c>
      <c r="E276" s="8">
        <v>0</v>
      </c>
      <c r="F276" s="146" t="s">
        <v>384</v>
      </c>
      <c r="H276" s="78"/>
      <c r="L276" s="154"/>
      <c r="M276" s="154"/>
      <c r="N276" s="154"/>
      <c r="O276" s="154"/>
      <c r="P276" s="154"/>
      <c r="Q276" s="154"/>
      <c r="R276" s="154"/>
      <c r="S276" s="154"/>
      <c r="T276" s="154"/>
      <c r="U276" s="154"/>
      <c r="V276" s="154"/>
      <c r="W276" s="154"/>
      <c r="X276" s="154"/>
      <c r="Y276" s="154"/>
      <c r="Z276" s="154"/>
      <c r="AA276" s="154"/>
      <c r="AB276" s="154"/>
      <c r="AC276" s="154"/>
    </row>
    <row r="277" spans="1:29" s="14" customFormat="1" ht="18" customHeight="1" x14ac:dyDescent="0.25">
      <c r="B277" s="355"/>
      <c r="C277" s="13" t="s">
        <v>565</v>
      </c>
      <c r="D277" s="96" t="s">
        <v>560</v>
      </c>
      <c r="E277" s="8">
        <v>0</v>
      </c>
      <c r="F277" s="146" t="s">
        <v>384</v>
      </c>
      <c r="H277" s="78"/>
      <c r="L277" s="154"/>
      <c r="M277" s="154"/>
      <c r="N277" s="154"/>
      <c r="O277" s="154"/>
      <c r="P277" s="154"/>
      <c r="Q277" s="154"/>
      <c r="R277" s="154"/>
      <c r="S277" s="154"/>
      <c r="T277" s="154"/>
      <c r="U277" s="154"/>
      <c r="V277" s="154"/>
      <c r="W277" s="154"/>
      <c r="X277" s="154"/>
      <c r="Y277" s="154"/>
      <c r="Z277" s="154"/>
      <c r="AA277" s="154"/>
      <c r="AB277" s="154"/>
      <c r="AC277" s="154"/>
    </row>
    <row r="278" spans="1:29" s="14" customFormat="1" ht="18" customHeight="1" x14ac:dyDescent="0.25">
      <c r="B278" s="355"/>
      <c r="C278" s="13" t="s">
        <v>566</v>
      </c>
      <c r="D278" s="96" t="s">
        <v>1223</v>
      </c>
      <c r="E278" s="8">
        <v>0</v>
      </c>
      <c r="F278" s="146" t="s">
        <v>384</v>
      </c>
      <c r="H278" s="78"/>
      <c r="L278" s="154"/>
      <c r="M278" s="154"/>
      <c r="N278" s="154"/>
      <c r="O278" s="154"/>
      <c r="P278" s="154"/>
      <c r="Q278" s="154"/>
      <c r="R278" s="154"/>
      <c r="S278" s="154"/>
      <c r="T278" s="154"/>
      <c r="U278" s="154"/>
      <c r="V278" s="154"/>
      <c r="W278" s="154"/>
      <c r="X278" s="154"/>
      <c r="Y278" s="154"/>
      <c r="Z278" s="154"/>
      <c r="AA278" s="154"/>
      <c r="AB278" s="154"/>
      <c r="AC278" s="154"/>
    </row>
    <row r="279" spans="1:29" s="14" customFormat="1" ht="30" x14ac:dyDescent="0.25">
      <c r="B279" s="356">
        <v>59</v>
      </c>
      <c r="C279" s="361">
        <v>4154</v>
      </c>
      <c r="D279" s="358" t="s">
        <v>1104</v>
      </c>
      <c r="E279" s="362">
        <f>SUM(E280)</f>
        <v>1</v>
      </c>
      <c r="F279" s="169" t="s">
        <v>383</v>
      </c>
      <c r="H279" s="78"/>
      <c r="L279" s="154"/>
      <c r="M279" s="154"/>
      <c r="N279" s="154"/>
      <c r="O279" s="154"/>
      <c r="P279" s="154"/>
      <c r="Q279" s="154"/>
      <c r="R279" s="154"/>
      <c r="S279" s="154"/>
      <c r="T279" s="154"/>
      <c r="U279" s="154"/>
      <c r="V279" s="154"/>
      <c r="W279" s="154"/>
      <c r="X279" s="154"/>
      <c r="Y279" s="154"/>
      <c r="Z279" s="154"/>
      <c r="AA279" s="154"/>
      <c r="AB279" s="154"/>
      <c r="AC279" s="154"/>
    </row>
    <row r="280" spans="1:29" s="14" customFormat="1" ht="30" x14ac:dyDescent="0.25">
      <c r="B280" s="355"/>
      <c r="C280" s="15" t="s">
        <v>1105</v>
      </c>
      <c r="D280" s="10" t="s">
        <v>1104</v>
      </c>
      <c r="E280" s="461">
        <v>1</v>
      </c>
      <c r="F280" s="146" t="s">
        <v>384</v>
      </c>
      <c r="H280" s="78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54"/>
      <c r="X280" s="154"/>
      <c r="Y280" s="154"/>
      <c r="Z280" s="154"/>
      <c r="AA280" s="154"/>
      <c r="AB280" s="154"/>
      <c r="AC280" s="154"/>
    </row>
    <row r="281" spans="1:29" s="14" customFormat="1" ht="18" customHeight="1" x14ac:dyDescent="0.25">
      <c r="B281" s="356">
        <v>6</v>
      </c>
      <c r="C281" s="88" t="s">
        <v>305</v>
      </c>
      <c r="D281" s="89" t="s">
        <v>826</v>
      </c>
      <c r="E281" s="60">
        <f>SUM(E282+E288+E290+E292)</f>
        <v>195750.21</v>
      </c>
      <c r="F281" s="169" t="s">
        <v>383</v>
      </c>
      <c r="G281" s="62">
        <v>111</v>
      </c>
      <c r="H281" s="73" t="s">
        <v>567</v>
      </c>
      <c r="I281" s="20">
        <f>E281</f>
        <v>195750.21</v>
      </c>
      <c r="J281" s="2" t="s">
        <v>828</v>
      </c>
      <c r="L281" s="154"/>
      <c r="M281" s="154"/>
      <c r="N281" s="154"/>
      <c r="O281" s="154"/>
      <c r="P281" s="154"/>
      <c r="Q281" s="154"/>
      <c r="R281" s="154"/>
      <c r="S281" s="154"/>
      <c r="T281" s="154"/>
      <c r="U281" s="154"/>
      <c r="V281" s="154"/>
      <c r="W281" s="154"/>
      <c r="X281" s="154"/>
      <c r="Y281" s="154"/>
      <c r="Z281" s="154"/>
      <c r="AA281" s="154"/>
      <c r="AB281" s="154"/>
      <c r="AC281" s="154"/>
    </row>
    <row r="282" spans="1:29" s="25" customFormat="1" ht="18" customHeight="1" x14ac:dyDescent="0.25">
      <c r="A282" s="14"/>
      <c r="B282" s="356">
        <v>61</v>
      </c>
      <c r="C282" s="357" t="s">
        <v>308</v>
      </c>
      <c r="D282" s="358" t="s">
        <v>309</v>
      </c>
      <c r="E282" s="359">
        <f>SUM(E283:E287)</f>
        <v>81244.209999999992</v>
      </c>
      <c r="F282" s="169" t="s">
        <v>383</v>
      </c>
      <c r="H282" s="81"/>
      <c r="I282" s="14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57"/>
      <c r="Y282" s="157"/>
      <c r="Z282" s="157"/>
      <c r="AA282" s="157"/>
      <c r="AB282" s="157"/>
      <c r="AC282" s="157"/>
    </row>
    <row r="283" spans="1:29" s="14" customFormat="1" ht="18" customHeight="1" x14ac:dyDescent="0.25">
      <c r="B283" s="355"/>
      <c r="C283" s="11" t="s">
        <v>310</v>
      </c>
      <c r="D283" s="12" t="s">
        <v>314</v>
      </c>
      <c r="E283" s="8">
        <v>39406</v>
      </c>
      <c r="F283" s="146" t="s">
        <v>384</v>
      </c>
      <c r="H283" s="78"/>
      <c r="L283" s="154"/>
      <c r="M283" s="154"/>
      <c r="N283" s="154"/>
      <c r="O283" s="154"/>
      <c r="P283" s="154"/>
      <c r="Q283" s="154"/>
      <c r="R283" s="154"/>
      <c r="S283" s="154"/>
      <c r="T283" s="154"/>
      <c r="U283" s="154"/>
      <c r="V283" s="154"/>
      <c r="W283" s="154"/>
      <c r="X283" s="154"/>
      <c r="Y283" s="154"/>
      <c r="Z283" s="154"/>
      <c r="AA283" s="154"/>
      <c r="AB283" s="154"/>
      <c r="AC283" s="154"/>
    </row>
    <row r="284" spans="1:29" s="22" customFormat="1" ht="18" customHeight="1" x14ac:dyDescent="0.25">
      <c r="A284" s="14"/>
      <c r="B284" s="355"/>
      <c r="C284" s="11" t="s">
        <v>311</v>
      </c>
      <c r="D284" s="12" t="s">
        <v>316</v>
      </c>
      <c r="E284" s="8">
        <v>2000</v>
      </c>
      <c r="F284" s="146" t="s">
        <v>384</v>
      </c>
      <c r="I284" s="14"/>
      <c r="L284" s="156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  <c r="X284" s="156"/>
      <c r="Y284" s="156"/>
      <c r="Z284" s="156"/>
      <c r="AA284" s="156"/>
      <c r="AB284" s="156"/>
      <c r="AC284" s="156"/>
    </row>
    <row r="285" spans="1:29" s="25" customFormat="1" ht="18" customHeight="1" x14ac:dyDescent="0.25">
      <c r="A285" s="14"/>
      <c r="B285" s="355"/>
      <c r="C285" s="11" t="s">
        <v>312</v>
      </c>
      <c r="D285" s="12" t="s">
        <v>317</v>
      </c>
      <c r="E285" s="8">
        <v>1000</v>
      </c>
      <c r="F285" s="146" t="s">
        <v>384</v>
      </c>
      <c r="H285" s="81"/>
      <c r="I285" s="14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  <c r="AA285" s="157"/>
      <c r="AB285" s="157"/>
      <c r="AC285" s="157"/>
    </row>
    <row r="286" spans="1:29" s="14" customFormat="1" ht="18" customHeight="1" x14ac:dyDescent="0.25">
      <c r="B286" s="355"/>
      <c r="C286" s="11" t="s">
        <v>313</v>
      </c>
      <c r="D286" s="12" t="s">
        <v>487</v>
      </c>
      <c r="E286" s="8">
        <v>28460.959999999999</v>
      </c>
      <c r="F286" s="146" t="s">
        <v>384</v>
      </c>
      <c r="H286" s="78"/>
      <c r="L286" s="154"/>
      <c r="M286" s="154"/>
      <c r="N286" s="154"/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  <c r="Y286" s="154"/>
      <c r="Z286" s="154"/>
      <c r="AA286" s="154"/>
      <c r="AB286" s="154"/>
      <c r="AC286" s="154"/>
    </row>
    <row r="287" spans="1:29" s="14" customFormat="1" ht="18" customHeight="1" x14ac:dyDescent="0.25">
      <c r="B287" s="355"/>
      <c r="C287" s="11" t="s">
        <v>315</v>
      </c>
      <c r="D287" s="12" t="s">
        <v>488</v>
      </c>
      <c r="E287" s="8">
        <v>10377.25</v>
      </c>
      <c r="F287" s="146" t="s">
        <v>384</v>
      </c>
      <c r="H287" s="78"/>
      <c r="L287" s="154"/>
      <c r="M287" s="15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  <c r="AB287" s="154"/>
      <c r="AC287" s="154"/>
    </row>
    <row r="288" spans="1:29" s="14" customFormat="1" ht="33.75" customHeight="1" x14ac:dyDescent="0.25">
      <c r="B288" s="356">
        <v>69</v>
      </c>
      <c r="C288" s="361">
        <v>4166</v>
      </c>
      <c r="D288" s="358" t="s">
        <v>1106</v>
      </c>
      <c r="E288" s="362">
        <f>SUM(E289)</f>
        <v>1</v>
      </c>
      <c r="F288" s="169" t="s">
        <v>383</v>
      </c>
      <c r="H288" s="78"/>
      <c r="L288" s="154"/>
      <c r="M288" s="154"/>
      <c r="N288" s="154"/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  <c r="Y288" s="154"/>
      <c r="Z288" s="154"/>
      <c r="AA288" s="154"/>
      <c r="AB288" s="154"/>
      <c r="AC288" s="154"/>
    </row>
    <row r="289" spans="1:29" s="14" customFormat="1" ht="30" x14ac:dyDescent="0.25">
      <c r="B289" s="355"/>
      <c r="C289" s="15" t="s">
        <v>1107</v>
      </c>
      <c r="D289" s="10" t="s">
        <v>1106</v>
      </c>
      <c r="E289" s="461">
        <v>1</v>
      </c>
      <c r="F289" s="146" t="s">
        <v>384</v>
      </c>
      <c r="H289" s="78"/>
      <c r="L289" s="154"/>
      <c r="M289" s="154"/>
      <c r="N289" s="154"/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</row>
    <row r="290" spans="1:29" s="14" customFormat="1" ht="18" customHeight="1" x14ac:dyDescent="0.25">
      <c r="A290" s="21"/>
      <c r="B290" s="356">
        <v>63</v>
      </c>
      <c r="C290" s="361">
        <v>4168</v>
      </c>
      <c r="D290" s="358" t="s">
        <v>1108</v>
      </c>
      <c r="E290" s="362">
        <f>SUM(E291)</f>
        <v>1</v>
      </c>
      <c r="F290" s="169" t="s">
        <v>383</v>
      </c>
      <c r="H290" s="78"/>
      <c r="L290" s="154"/>
      <c r="M290" s="154"/>
      <c r="N290" s="154"/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  <c r="Y290" s="154"/>
      <c r="Z290" s="154"/>
      <c r="AA290" s="154"/>
      <c r="AB290" s="154"/>
      <c r="AC290" s="154"/>
    </row>
    <row r="291" spans="1:29" s="14" customFormat="1" ht="18" customHeight="1" x14ac:dyDescent="0.25">
      <c r="A291" s="21"/>
      <c r="B291" s="355"/>
      <c r="C291" s="15" t="s">
        <v>1109</v>
      </c>
      <c r="D291" s="10" t="s">
        <v>1108</v>
      </c>
      <c r="E291" s="461">
        <v>1</v>
      </c>
      <c r="F291" s="146" t="s">
        <v>384</v>
      </c>
      <c r="H291" s="78"/>
      <c r="L291" s="154"/>
      <c r="M291" s="154"/>
      <c r="N291" s="154"/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  <c r="Y291" s="154"/>
      <c r="Z291" s="154"/>
      <c r="AA291" s="154"/>
      <c r="AB291" s="154"/>
      <c r="AC291" s="154"/>
    </row>
    <row r="292" spans="1:29" s="14" customFormat="1" ht="18" customHeight="1" x14ac:dyDescent="0.25">
      <c r="B292" s="356">
        <v>61</v>
      </c>
      <c r="C292" s="357" t="s">
        <v>321</v>
      </c>
      <c r="D292" s="358" t="s">
        <v>322</v>
      </c>
      <c r="E292" s="359">
        <f>SUM(E293+E294+E295+E296+E304+E307+E316+E320+E297+E298+E299+E300+E301+E302+E303)</f>
        <v>114504</v>
      </c>
      <c r="F292" s="169" t="s">
        <v>383</v>
      </c>
      <c r="H292" s="78"/>
      <c r="L292" s="154"/>
      <c r="M292" s="154"/>
      <c r="N292" s="154"/>
      <c r="O292" s="154"/>
      <c r="P292" s="154"/>
      <c r="Q292" s="154"/>
      <c r="R292" s="154"/>
      <c r="S292" s="154"/>
      <c r="T292" s="154"/>
      <c r="U292" s="154"/>
      <c r="V292" s="154"/>
      <c r="W292" s="154"/>
      <c r="X292" s="154"/>
      <c r="Y292" s="154"/>
      <c r="Z292" s="154"/>
      <c r="AA292" s="154"/>
      <c r="AB292" s="154"/>
      <c r="AC292" s="154"/>
    </row>
    <row r="293" spans="1:29" s="14" customFormat="1" ht="18" customHeight="1" x14ac:dyDescent="0.25">
      <c r="B293" s="364"/>
      <c r="C293" s="15" t="s">
        <v>323</v>
      </c>
      <c r="D293" s="10" t="s">
        <v>324</v>
      </c>
      <c r="E293" s="8">
        <v>3000</v>
      </c>
      <c r="F293" s="146" t="s">
        <v>384</v>
      </c>
      <c r="H293" s="78"/>
      <c r="L293" s="154"/>
      <c r="M293" s="154"/>
      <c r="N293" s="154"/>
      <c r="O293" s="154"/>
      <c r="P293" s="154"/>
      <c r="Q293" s="154"/>
      <c r="R293" s="154"/>
      <c r="S293" s="154"/>
      <c r="T293" s="154"/>
      <c r="U293" s="154"/>
      <c r="V293" s="154"/>
      <c r="W293" s="154"/>
      <c r="X293" s="154"/>
      <c r="Y293" s="154"/>
      <c r="Z293" s="154"/>
      <c r="AA293" s="154"/>
      <c r="AB293" s="154"/>
      <c r="AC293" s="154"/>
    </row>
    <row r="294" spans="1:29" s="14" customFormat="1" ht="18" customHeight="1" x14ac:dyDescent="0.25">
      <c r="B294" s="364"/>
      <c r="C294" s="15" t="s">
        <v>325</v>
      </c>
      <c r="D294" s="10" t="s">
        <v>318</v>
      </c>
      <c r="E294" s="8">
        <v>1</v>
      </c>
      <c r="F294" s="146" t="s">
        <v>384</v>
      </c>
      <c r="H294" s="78"/>
      <c r="L294" s="154"/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  <c r="Y294" s="154"/>
      <c r="Z294" s="154"/>
      <c r="AA294" s="154"/>
      <c r="AB294" s="154"/>
      <c r="AC294" s="154"/>
    </row>
    <row r="295" spans="1:29" s="14" customFormat="1" ht="18" customHeight="1" x14ac:dyDescent="0.25">
      <c r="B295" s="364"/>
      <c r="C295" s="15" t="s">
        <v>327</v>
      </c>
      <c r="D295" s="10" t="s">
        <v>319</v>
      </c>
      <c r="E295" s="8">
        <v>1</v>
      </c>
      <c r="F295" s="146" t="s">
        <v>384</v>
      </c>
      <c r="L295" s="153"/>
      <c r="M295" s="154"/>
      <c r="N295" s="154"/>
      <c r="O295" s="154"/>
      <c r="P295" s="154"/>
      <c r="Q295" s="154"/>
      <c r="R295" s="154"/>
      <c r="S295" s="154"/>
      <c r="T295" s="154"/>
      <c r="U295" s="154"/>
      <c r="V295" s="154"/>
      <c r="W295" s="154"/>
      <c r="X295" s="154"/>
      <c r="Y295" s="154"/>
      <c r="Z295" s="154"/>
      <c r="AA295" s="154"/>
      <c r="AB295" s="154"/>
      <c r="AC295" s="154"/>
    </row>
    <row r="296" spans="1:29" s="14" customFormat="1" ht="18" customHeight="1" x14ac:dyDescent="0.25">
      <c r="A296" s="21"/>
      <c r="B296" s="364"/>
      <c r="C296" s="15" t="s">
        <v>328</v>
      </c>
      <c r="D296" s="10" t="s">
        <v>501</v>
      </c>
      <c r="E296" s="8">
        <v>0</v>
      </c>
      <c r="F296" s="146" t="s">
        <v>384</v>
      </c>
      <c r="H296" s="78"/>
      <c r="L296" s="154"/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</row>
    <row r="297" spans="1:29" s="14" customFormat="1" ht="18" customHeight="1" x14ac:dyDescent="0.25">
      <c r="A297" s="21"/>
      <c r="B297" s="364"/>
      <c r="C297" s="15" t="s">
        <v>676</v>
      </c>
      <c r="D297" s="12" t="s">
        <v>1298</v>
      </c>
      <c r="E297" s="8">
        <v>5000</v>
      </c>
      <c r="F297" s="146"/>
      <c r="H297" s="78"/>
      <c r="L297" s="154"/>
      <c r="M297" s="154"/>
      <c r="N297" s="154"/>
      <c r="O297" s="154"/>
      <c r="P297" s="154"/>
      <c r="Q297" s="154"/>
      <c r="R297" s="154"/>
      <c r="S297" s="154"/>
      <c r="T297" s="154"/>
      <c r="U297" s="154"/>
      <c r="V297" s="154"/>
      <c r="W297" s="154"/>
      <c r="X297" s="154"/>
      <c r="Y297" s="154"/>
      <c r="Z297" s="154"/>
      <c r="AA297" s="154"/>
      <c r="AB297" s="154"/>
      <c r="AC297" s="154"/>
    </row>
    <row r="298" spans="1:29" s="14" customFormat="1" ht="18" customHeight="1" x14ac:dyDescent="0.25">
      <c r="A298" s="21"/>
      <c r="B298" s="364"/>
      <c r="C298" s="15" t="s">
        <v>490</v>
      </c>
      <c r="D298" s="12" t="s">
        <v>1299</v>
      </c>
      <c r="E298" s="8">
        <v>2000</v>
      </c>
      <c r="F298" s="146"/>
      <c r="H298" s="78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4"/>
      <c r="Z298" s="154"/>
      <c r="AA298" s="154"/>
      <c r="AB298" s="154"/>
      <c r="AC298" s="154"/>
    </row>
    <row r="299" spans="1:29" s="14" customFormat="1" ht="18" customHeight="1" x14ac:dyDescent="0.25">
      <c r="A299" s="21"/>
      <c r="B299" s="364"/>
      <c r="C299" s="15" t="s">
        <v>672</v>
      </c>
      <c r="D299" s="11" t="s">
        <v>1300</v>
      </c>
      <c r="E299" s="8">
        <v>7000</v>
      </c>
      <c r="F299" s="146"/>
      <c r="H299" s="78"/>
      <c r="L299" s="154"/>
      <c r="M299" s="154"/>
      <c r="N299" s="154"/>
      <c r="O299" s="154"/>
      <c r="P299" s="154"/>
      <c r="Q299" s="154"/>
      <c r="R299" s="154"/>
      <c r="S299" s="154"/>
      <c r="T299" s="154"/>
      <c r="U299" s="154"/>
      <c r="V299" s="154"/>
      <c r="W299" s="154"/>
      <c r="X299" s="154"/>
      <c r="Y299" s="154"/>
      <c r="Z299" s="154"/>
      <c r="AA299" s="154"/>
      <c r="AB299" s="154"/>
      <c r="AC299" s="154"/>
    </row>
    <row r="300" spans="1:29" s="14" customFormat="1" ht="18" customHeight="1" x14ac:dyDescent="0.25">
      <c r="A300" s="21"/>
      <c r="B300" s="364"/>
      <c r="C300" s="15" t="s">
        <v>701</v>
      </c>
      <c r="D300" s="11" t="s">
        <v>1301</v>
      </c>
      <c r="E300" s="8">
        <v>7000</v>
      </c>
      <c r="F300" s="146"/>
      <c r="H300" s="78"/>
      <c r="L300" s="154"/>
      <c r="M300" s="154"/>
      <c r="N300" s="154"/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  <c r="Y300" s="154"/>
      <c r="Z300" s="154"/>
      <c r="AA300" s="154"/>
      <c r="AB300" s="154"/>
      <c r="AC300" s="154"/>
    </row>
    <row r="301" spans="1:29" s="14" customFormat="1" ht="18" customHeight="1" x14ac:dyDescent="0.25">
      <c r="A301" s="21"/>
      <c r="B301" s="364"/>
      <c r="C301" s="15" t="s">
        <v>1296</v>
      </c>
      <c r="D301" s="11" t="s">
        <v>1302</v>
      </c>
      <c r="E301" s="8">
        <v>7000</v>
      </c>
      <c r="F301" s="146"/>
      <c r="H301" s="78"/>
      <c r="L301" s="154"/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  <c r="Y301" s="154"/>
      <c r="Z301" s="154"/>
      <c r="AA301" s="154"/>
      <c r="AB301" s="154"/>
      <c r="AC301" s="154"/>
    </row>
    <row r="302" spans="1:29" s="14" customFormat="1" ht="18" customHeight="1" x14ac:dyDescent="0.25">
      <c r="A302" s="21"/>
      <c r="B302" s="364"/>
      <c r="C302" s="15" t="s">
        <v>1297</v>
      </c>
      <c r="D302" s="11" t="s">
        <v>1303</v>
      </c>
      <c r="E302" s="8">
        <v>7000</v>
      </c>
      <c r="F302" s="146"/>
      <c r="H302" s="78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4"/>
      <c r="Z302" s="154"/>
      <c r="AA302" s="154"/>
      <c r="AB302" s="154"/>
      <c r="AC302" s="154"/>
    </row>
    <row r="303" spans="1:29" s="14" customFormat="1" ht="18" customHeight="1" x14ac:dyDescent="0.25">
      <c r="A303" s="21"/>
      <c r="B303" s="364"/>
      <c r="C303" s="15" t="s">
        <v>1305</v>
      </c>
      <c r="D303" s="11" t="s">
        <v>1304</v>
      </c>
      <c r="E303" s="8">
        <v>2000</v>
      </c>
      <c r="F303" s="146"/>
      <c r="H303" s="78"/>
      <c r="L303" s="154"/>
      <c r="M303" s="154"/>
      <c r="N303" s="154"/>
      <c r="O303" s="154"/>
      <c r="P303" s="154"/>
      <c r="Q303" s="154"/>
      <c r="R303" s="154"/>
      <c r="S303" s="154"/>
      <c r="T303" s="154"/>
      <c r="U303" s="154"/>
      <c r="V303" s="154"/>
      <c r="W303" s="154"/>
      <c r="X303" s="154"/>
      <c r="Y303" s="154"/>
      <c r="Z303" s="154"/>
      <c r="AA303" s="154"/>
      <c r="AB303" s="154"/>
      <c r="AC303" s="154"/>
    </row>
    <row r="304" spans="1:29" s="14" customFormat="1" ht="18" customHeight="1" x14ac:dyDescent="0.25">
      <c r="B304" s="364"/>
      <c r="C304" s="90" t="s">
        <v>676</v>
      </c>
      <c r="D304" s="91" t="s">
        <v>307</v>
      </c>
      <c r="E304" s="40">
        <f>+E305+E306</f>
        <v>2</v>
      </c>
      <c r="F304" s="169" t="s">
        <v>383</v>
      </c>
      <c r="H304" s="78"/>
      <c r="L304" s="154"/>
      <c r="M304" s="154"/>
      <c r="N304" s="154"/>
      <c r="O304" s="154"/>
      <c r="P304" s="154"/>
      <c r="Q304" s="154"/>
      <c r="R304" s="154"/>
      <c r="S304" s="154"/>
      <c r="T304" s="154"/>
      <c r="U304" s="154"/>
      <c r="V304" s="154"/>
      <c r="W304" s="154"/>
      <c r="X304" s="154"/>
      <c r="Y304" s="154"/>
      <c r="Z304" s="154"/>
      <c r="AA304" s="154"/>
      <c r="AB304" s="154"/>
      <c r="AC304" s="154"/>
    </row>
    <row r="305" spans="1:29" s="14" customFormat="1" ht="18" customHeight="1" x14ac:dyDescent="0.25">
      <c r="B305" s="355"/>
      <c r="C305" s="11" t="s">
        <v>665</v>
      </c>
      <c r="D305" s="12" t="s">
        <v>607</v>
      </c>
      <c r="E305" s="8">
        <v>1</v>
      </c>
      <c r="F305" s="146" t="s">
        <v>384</v>
      </c>
      <c r="H305" s="78"/>
      <c r="L305" s="154"/>
      <c r="M305" s="154"/>
      <c r="N305" s="154"/>
      <c r="O305" s="154"/>
      <c r="P305" s="154"/>
      <c r="Q305" s="154"/>
      <c r="R305" s="154"/>
      <c r="S305" s="154"/>
      <c r="T305" s="154"/>
      <c r="U305" s="154"/>
      <c r="V305" s="154"/>
      <c r="W305" s="154"/>
      <c r="X305" s="154"/>
      <c r="Y305" s="154"/>
      <c r="Z305" s="154"/>
      <c r="AA305" s="154"/>
      <c r="AB305" s="154"/>
      <c r="AC305" s="154"/>
    </row>
    <row r="306" spans="1:29" s="14" customFormat="1" ht="18" customHeight="1" x14ac:dyDescent="0.25">
      <c r="B306" s="355"/>
      <c r="C306" s="11" t="s">
        <v>666</v>
      </c>
      <c r="D306" s="12" t="s">
        <v>608</v>
      </c>
      <c r="E306" s="8">
        <v>1</v>
      </c>
      <c r="F306" s="146" t="s">
        <v>384</v>
      </c>
      <c r="H306" s="78"/>
      <c r="L306" s="154"/>
      <c r="M306" s="154"/>
      <c r="N306" s="154"/>
      <c r="O306" s="154"/>
      <c r="P306" s="154"/>
      <c r="Q306" s="154"/>
      <c r="R306" s="154"/>
      <c r="S306" s="154"/>
      <c r="T306" s="154"/>
      <c r="U306" s="154"/>
      <c r="V306" s="154"/>
      <c r="W306" s="154"/>
      <c r="X306" s="154"/>
      <c r="Y306" s="154"/>
      <c r="Z306" s="154"/>
      <c r="AA306" s="154"/>
      <c r="AB306" s="154"/>
      <c r="AC306" s="154"/>
    </row>
    <row r="307" spans="1:29" s="14" customFormat="1" ht="18" customHeight="1" x14ac:dyDescent="0.25">
      <c r="B307" s="364"/>
      <c r="C307" s="90" t="s">
        <v>490</v>
      </c>
      <c r="D307" s="91" t="s">
        <v>276</v>
      </c>
      <c r="E307" s="40">
        <f>SUM(E308:E315)</f>
        <v>0</v>
      </c>
      <c r="F307" s="169" t="s">
        <v>383</v>
      </c>
      <c r="H307" s="78"/>
      <c r="L307" s="154"/>
      <c r="M307" s="154"/>
      <c r="N307" s="154"/>
      <c r="O307" s="154"/>
      <c r="P307" s="154"/>
      <c r="Q307" s="154"/>
      <c r="R307" s="154"/>
      <c r="S307" s="154"/>
      <c r="T307" s="154"/>
      <c r="U307" s="154"/>
      <c r="V307" s="154"/>
      <c r="W307" s="154"/>
      <c r="X307" s="154"/>
      <c r="Y307" s="154"/>
      <c r="Z307" s="154"/>
      <c r="AA307" s="154"/>
      <c r="AB307" s="154"/>
      <c r="AC307" s="154"/>
    </row>
    <row r="308" spans="1:29" s="14" customFormat="1" ht="18" customHeight="1" x14ac:dyDescent="0.25">
      <c r="B308" s="364"/>
      <c r="C308" s="13" t="s">
        <v>492</v>
      </c>
      <c r="D308" s="12" t="s">
        <v>278</v>
      </c>
      <c r="E308" s="8">
        <v>0</v>
      </c>
      <c r="F308" s="146" t="s">
        <v>384</v>
      </c>
      <c r="H308" s="78"/>
      <c r="L308" s="154"/>
      <c r="M308" s="154"/>
      <c r="N308" s="154"/>
      <c r="O308" s="154"/>
      <c r="P308" s="154"/>
      <c r="Q308" s="154"/>
      <c r="R308" s="154"/>
      <c r="S308" s="154"/>
      <c r="T308" s="154"/>
      <c r="U308" s="154"/>
      <c r="V308" s="154"/>
      <c r="W308" s="154"/>
      <c r="X308" s="154"/>
      <c r="Y308" s="154"/>
      <c r="Z308" s="154"/>
      <c r="AA308" s="154"/>
      <c r="AB308" s="154"/>
      <c r="AC308" s="154"/>
    </row>
    <row r="309" spans="1:29" s="14" customFormat="1" ht="18" customHeight="1" x14ac:dyDescent="0.25">
      <c r="B309" s="364"/>
      <c r="C309" s="13" t="s">
        <v>493</v>
      </c>
      <c r="D309" s="12" t="s">
        <v>279</v>
      </c>
      <c r="E309" s="8">
        <v>0</v>
      </c>
      <c r="F309" s="146" t="s">
        <v>384</v>
      </c>
      <c r="H309" s="78"/>
      <c r="L309" s="154"/>
      <c r="M309" s="154"/>
      <c r="N309" s="154"/>
      <c r="O309" s="154"/>
      <c r="P309" s="154"/>
      <c r="Q309" s="154"/>
      <c r="R309" s="154"/>
      <c r="S309" s="154"/>
      <c r="T309" s="154"/>
      <c r="U309" s="154"/>
      <c r="V309" s="154"/>
      <c r="W309" s="154"/>
      <c r="X309" s="154"/>
      <c r="Y309" s="154"/>
      <c r="Z309" s="154"/>
      <c r="AA309" s="154"/>
      <c r="AB309" s="154"/>
      <c r="AC309" s="154"/>
    </row>
    <row r="310" spans="1:29" s="14" customFormat="1" ht="18" customHeight="1" x14ac:dyDescent="0.25">
      <c r="B310" s="364"/>
      <c r="C310" s="13" t="s">
        <v>494</v>
      </c>
      <c r="D310" s="12" t="s">
        <v>280</v>
      </c>
      <c r="E310" s="8">
        <v>0</v>
      </c>
      <c r="F310" s="146" t="s">
        <v>384</v>
      </c>
      <c r="H310" s="78"/>
      <c r="L310" s="154"/>
      <c r="M310" s="154"/>
      <c r="N310" s="154"/>
      <c r="O310" s="154"/>
      <c r="P310" s="154"/>
      <c r="Q310" s="154"/>
      <c r="R310" s="154"/>
      <c r="S310" s="154"/>
      <c r="T310" s="154"/>
      <c r="U310" s="154"/>
      <c r="V310" s="154"/>
      <c r="W310" s="154"/>
      <c r="X310" s="154"/>
      <c r="Y310" s="154"/>
      <c r="Z310" s="154"/>
      <c r="AA310" s="154"/>
      <c r="AB310" s="154"/>
      <c r="AC310" s="154"/>
    </row>
    <row r="311" spans="1:29" s="14" customFormat="1" ht="18" customHeight="1" x14ac:dyDescent="0.25">
      <c r="B311" s="364"/>
      <c r="C311" s="13" t="s">
        <v>667</v>
      </c>
      <c r="D311" s="12" t="s">
        <v>281</v>
      </c>
      <c r="E311" s="8">
        <v>0</v>
      </c>
      <c r="F311" s="146" t="s">
        <v>384</v>
      </c>
      <c r="H311" s="78"/>
      <c r="L311" s="154"/>
      <c r="M311" s="154"/>
      <c r="N311" s="154"/>
      <c r="O311" s="154"/>
      <c r="P311" s="154"/>
      <c r="Q311" s="154"/>
      <c r="R311" s="154"/>
      <c r="S311" s="154"/>
      <c r="T311" s="154"/>
      <c r="U311" s="154"/>
      <c r="V311" s="154"/>
      <c r="W311" s="154"/>
      <c r="X311" s="154"/>
      <c r="Y311" s="154"/>
      <c r="Z311" s="154"/>
      <c r="AA311" s="154"/>
      <c r="AB311" s="154"/>
      <c r="AC311" s="154"/>
    </row>
    <row r="312" spans="1:29" s="14" customFormat="1" ht="18" customHeight="1" x14ac:dyDescent="0.25">
      <c r="B312" s="364"/>
      <c r="C312" s="13" t="s">
        <v>668</v>
      </c>
      <c r="D312" s="12" t="s">
        <v>489</v>
      </c>
      <c r="E312" s="8">
        <v>0</v>
      </c>
      <c r="F312" s="146" t="s">
        <v>384</v>
      </c>
      <c r="H312" s="78"/>
      <c r="L312" s="154"/>
      <c r="M312" s="154"/>
      <c r="N312" s="154"/>
      <c r="O312" s="154"/>
      <c r="P312" s="154"/>
      <c r="Q312" s="154"/>
      <c r="R312" s="154"/>
      <c r="S312" s="154"/>
      <c r="T312" s="154"/>
      <c r="U312" s="154"/>
      <c r="V312" s="154"/>
      <c r="W312" s="154"/>
      <c r="X312" s="154"/>
      <c r="Y312" s="154"/>
      <c r="Z312" s="154"/>
      <c r="AA312" s="154"/>
      <c r="AB312" s="154"/>
      <c r="AC312" s="154"/>
    </row>
    <row r="313" spans="1:29" s="14" customFormat="1" ht="18" customHeight="1" x14ac:dyDescent="0.25">
      <c r="B313" s="364"/>
      <c r="C313" s="13" t="s">
        <v>669</v>
      </c>
      <c r="D313" s="12" t="s">
        <v>282</v>
      </c>
      <c r="E313" s="8">
        <v>0</v>
      </c>
      <c r="F313" s="146" t="s">
        <v>384</v>
      </c>
      <c r="H313" s="78"/>
      <c r="L313" s="154"/>
      <c r="M313" s="154"/>
      <c r="N313" s="154"/>
      <c r="O313" s="154"/>
      <c r="P313" s="154"/>
      <c r="Q313" s="154"/>
      <c r="R313" s="154"/>
      <c r="S313" s="154"/>
      <c r="T313" s="154"/>
      <c r="U313" s="154"/>
      <c r="V313" s="154"/>
      <c r="W313" s="154"/>
      <c r="X313" s="154"/>
      <c r="Y313" s="154"/>
      <c r="Z313" s="154"/>
      <c r="AA313" s="154"/>
      <c r="AB313" s="154"/>
      <c r="AC313" s="154"/>
    </row>
    <row r="314" spans="1:29" s="21" customFormat="1" ht="18" customHeight="1" x14ac:dyDescent="0.25">
      <c r="A314" s="14"/>
      <c r="B314" s="364"/>
      <c r="C314" s="13" t="s">
        <v>670</v>
      </c>
      <c r="D314" s="12" t="s">
        <v>283</v>
      </c>
      <c r="E314" s="8">
        <v>0</v>
      </c>
      <c r="F314" s="146" t="s">
        <v>384</v>
      </c>
      <c r="G314" s="14"/>
      <c r="H314" s="78"/>
      <c r="I314" s="14"/>
      <c r="J314" s="14"/>
      <c r="L314" s="153"/>
      <c r="M314" s="155"/>
      <c r="N314" s="155"/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  <c r="Z314" s="155"/>
      <c r="AA314" s="155"/>
      <c r="AB314" s="155"/>
      <c r="AC314" s="155"/>
    </row>
    <row r="315" spans="1:29" s="21" customFormat="1" ht="18" customHeight="1" x14ac:dyDescent="0.25">
      <c r="A315" s="14"/>
      <c r="B315" s="364"/>
      <c r="C315" s="13" t="s">
        <v>671</v>
      </c>
      <c r="D315" s="12" t="s">
        <v>1286</v>
      </c>
      <c r="E315" s="8">
        <v>0</v>
      </c>
      <c r="F315" s="146" t="s">
        <v>384</v>
      </c>
      <c r="H315" s="79"/>
      <c r="J315" s="14"/>
      <c r="L315" s="155"/>
      <c r="M315" s="155"/>
      <c r="N315" s="155"/>
      <c r="O315" s="155"/>
      <c r="P315" s="155"/>
      <c r="Q315" s="155"/>
      <c r="R315" s="155"/>
      <c r="S315" s="155"/>
      <c r="T315" s="155"/>
      <c r="U315" s="155"/>
      <c r="V315" s="155"/>
      <c r="W315" s="155"/>
      <c r="X315" s="155"/>
      <c r="Y315" s="155"/>
      <c r="Z315" s="155"/>
      <c r="AA315" s="155"/>
      <c r="AB315" s="155"/>
      <c r="AC315" s="155"/>
    </row>
    <row r="316" spans="1:29" s="21" customFormat="1" ht="18" customHeight="1" x14ac:dyDescent="0.25">
      <c r="A316" s="14"/>
      <c r="B316" s="355"/>
      <c r="C316" s="90" t="s">
        <v>672</v>
      </c>
      <c r="D316" s="91" t="s">
        <v>491</v>
      </c>
      <c r="E316" s="40">
        <f>SUM(E317:E319)</f>
        <v>2500</v>
      </c>
      <c r="F316" s="169" t="s">
        <v>383</v>
      </c>
      <c r="H316" s="79"/>
      <c r="J316" s="14"/>
      <c r="L316" s="155"/>
      <c r="M316" s="155"/>
      <c r="N316" s="155"/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  <c r="Z316" s="155"/>
      <c r="AA316" s="155"/>
      <c r="AB316" s="155"/>
      <c r="AC316" s="155"/>
    </row>
    <row r="317" spans="1:29" s="21" customFormat="1" ht="18" customHeight="1" x14ac:dyDescent="0.25">
      <c r="A317" s="14"/>
      <c r="B317" s="355"/>
      <c r="C317" s="13" t="s">
        <v>673</v>
      </c>
      <c r="D317" s="12" t="s">
        <v>291</v>
      </c>
      <c r="E317" s="8">
        <v>500</v>
      </c>
      <c r="F317" s="146" t="s">
        <v>384</v>
      </c>
      <c r="H317" s="79"/>
      <c r="J317" s="14"/>
      <c r="L317" s="153"/>
      <c r="M317" s="155"/>
      <c r="N317" s="155"/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  <c r="Z317" s="155"/>
      <c r="AA317" s="155"/>
      <c r="AB317" s="155"/>
      <c r="AC317" s="155"/>
    </row>
    <row r="318" spans="1:29" s="21" customFormat="1" ht="18" customHeight="1" x14ac:dyDescent="0.25">
      <c r="A318" s="14"/>
      <c r="B318" s="355"/>
      <c r="C318" s="13" t="s">
        <v>674</v>
      </c>
      <c r="D318" s="12" t="s">
        <v>1224</v>
      </c>
      <c r="E318" s="8">
        <v>1000</v>
      </c>
      <c r="F318" s="146" t="s">
        <v>384</v>
      </c>
      <c r="H318" s="79"/>
      <c r="J318" s="14"/>
      <c r="L318" s="153"/>
      <c r="M318" s="155"/>
      <c r="N318" s="155"/>
      <c r="O318" s="155"/>
      <c r="P318" s="155"/>
      <c r="Q318" s="155"/>
      <c r="R318" s="155"/>
      <c r="S318" s="155"/>
      <c r="T318" s="155"/>
      <c r="U318" s="155"/>
      <c r="V318" s="155"/>
      <c r="W318" s="155"/>
      <c r="X318" s="155"/>
      <c r="Y318" s="155"/>
      <c r="Z318" s="155"/>
      <c r="AA318" s="155"/>
      <c r="AB318" s="155"/>
      <c r="AC318" s="155"/>
    </row>
    <row r="319" spans="1:29" s="14" customFormat="1" ht="18" customHeight="1" x14ac:dyDescent="0.25">
      <c r="B319" s="355"/>
      <c r="C319" s="13" t="s">
        <v>675</v>
      </c>
      <c r="D319" s="12" t="s">
        <v>293</v>
      </c>
      <c r="E319" s="8">
        <v>1000</v>
      </c>
      <c r="F319" s="146" t="s">
        <v>384</v>
      </c>
      <c r="G319" s="21"/>
      <c r="H319" s="79"/>
      <c r="I319" s="21"/>
      <c r="L319" s="154"/>
      <c r="M319" s="154"/>
      <c r="N319" s="154"/>
      <c r="O319" s="154"/>
      <c r="P319" s="154"/>
      <c r="Q319" s="154"/>
      <c r="R319" s="154"/>
      <c r="S319" s="154"/>
      <c r="T319" s="154"/>
      <c r="U319" s="154"/>
      <c r="V319" s="154"/>
      <c r="W319" s="154"/>
      <c r="X319" s="154"/>
      <c r="Y319" s="154"/>
      <c r="Z319" s="154"/>
      <c r="AA319" s="154"/>
      <c r="AB319" s="154"/>
      <c r="AC319" s="154"/>
    </row>
    <row r="320" spans="1:29" s="14" customFormat="1" ht="18" customHeight="1" x14ac:dyDescent="0.25">
      <c r="A320" s="22"/>
      <c r="B320" s="364"/>
      <c r="C320" s="90" t="s">
        <v>701</v>
      </c>
      <c r="D320" s="91" t="s">
        <v>322</v>
      </c>
      <c r="E320" s="40">
        <f>+E321</f>
        <v>72000</v>
      </c>
      <c r="F320" s="169" t="s">
        <v>383</v>
      </c>
      <c r="H320" s="78"/>
      <c r="L320" s="154"/>
      <c r="M320" s="154"/>
      <c r="N320" s="154"/>
      <c r="O320" s="154"/>
      <c r="P320" s="154"/>
      <c r="Q320" s="154"/>
      <c r="R320" s="154"/>
      <c r="S320" s="154"/>
      <c r="T320" s="154"/>
      <c r="U320" s="154"/>
      <c r="V320" s="154"/>
      <c r="W320" s="154"/>
      <c r="X320" s="154"/>
      <c r="Y320" s="154"/>
      <c r="Z320" s="154"/>
      <c r="AA320" s="154"/>
      <c r="AB320" s="154"/>
      <c r="AC320" s="154"/>
    </row>
    <row r="321" spans="1:29" s="14" customFormat="1" ht="18" customHeight="1" x14ac:dyDescent="0.25">
      <c r="A321" s="22"/>
      <c r="B321" s="364"/>
      <c r="C321" s="13" t="s">
        <v>702</v>
      </c>
      <c r="D321" s="12" t="s">
        <v>322</v>
      </c>
      <c r="E321" s="8">
        <v>72000</v>
      </c>
      <c r="F321" s="146" t="s">
        <v>384</v>
      </c>
      <c r="H321" s="78"/>
      <c r="L321" s="154"/>
      <c r="M321" s="154"/>
      <c r="N321" s="154"/>
      <c r="O321" s="154"/>
      <c r="P321" s="154"/>
      <c r="Q321" s="154"/>
      <c r="R321" s="154"/>
      <c r="S321" s="154"/>
      <c r="T321" s="154"/>
      <c r="U321" s="154"/>
      <c r="V321" s="154"/>
      <c r="W321" s="154"/>
      <c r="X321" s="154"/>
      <c r="Y321" s="154"/>
      <c r="Z321" s="154"/>
      <c r="AA321" s="154"/>
      <c r="AB321" s="154"/>
      <c r="AC321" s="154"/>
    </row>
    <row r="322" spans="1:29" s="14" customFormat="1" ht="18" customHeight="1" x14ac:dyDescent="0.25">
      <c r="A322" s="98" t="s">
        <v>791</v>
      </c>
      <c r="B322" s="356">
        <v>7</v>
      </c>
      <c r="C322" s="88" t="s">
        <v>329</v>
      </c>
      <c r="D322" s="89" t="s">
        <v>1110</v>
      </c>
      <c r="E322" s="60">
        <f>+E324+E358</f>
        <v>147777</v>
      </c>
      <c r="F322" s="169" t="s">
        <v>383</v>
      </c>
      <c r="H322" s="78"/>
      <c r="L322" s="154"/>
      <c r="M322" s="154"/>
      <c r="N322" s="154"/>
      <c r="O322" s="154"/>
      <c r="P322" s="154"/>
      <c r="Q322" s="154"/>
      <c r="R322" s="154"/>
      <c r="S322" s="154"/>
      <c r="T322" s="154"/>
      <c r="U322" s="154"/>
      <c r="V322" s="154"/>
      <c r="W322" s="154"/>
      <c r="X322" s="154"/>
      <c r="Y322" s="154"/>
      <c r="Z322" s="154"/>
      <c r="AA322" s="154"/>
      <c r="AB322" s="154"/>
      <c r="AC322" s="154"/>
    </row>
    <row r="323" spans="1:29" s="21" customFormat="1" ht="30" x14ac:dyDescent="0.25">
      <c r="A323" s="14"/>
      <c r="B323" s="355"/>
      <c r="C323" s="361" t="s">
        <v>495</v>
      </c>
      <c r="D323" s="358" t="s">
        <v>1111</v>
      </c>
      <c r="E323" s="363" t="s">
        <v>392</v>
      </c>
      <c r="F323" s="169" t="s">
        <v>383</v>
      </c>
      <c r="H323" s="79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  <c r="Z323" s="155"/>
      <c r="AA323" s="155"/>
      <c r="AB323" s="155"/>
      <c r="AC323" s="155"/>
    </row>
    <row r="324" spans="1:29" s="14" customFormat="1" ht="30" x14ac:dyDescent="0.25">
      <c r="B324" s="356">
        <v>72</v>
      </c>
      <c r="C324" s="361">
        <v>4172</v>
      </c>
      <c r="D324" s="358" t="s">
        <v>1112</v>
      </c>
      <c r="E324" s="359">
        <f>+E325+E336+E340+E347+E355</f>
        <v>147777</v>
      </c>
      <c r="F324" s="169" t="s">
        <v>383</v>
      </c>
      <c r="H324" s="78"/>
      <c r="L324" s="154"/>
      <c r="M324" s="154"/>
      <c r="N324" s="154"/>
      <c r="O324" s="154"/>
      <c r="P324" s="154"/>
      <c r="Q324" s="154"/>
      <c r="R324" s="154"/>
      <c r="S324" s="154"/>
      <c r="T324" s="154"/>
      <c r="U324" s="154"/>
      <c r="V324" s="154"/>
      <c r="W324" s="154"/>
      <c r="X324" s="154"/>
      <c r="Y324" s="154"/>
      <c r="Z324" s="154"/>
      <c r="AA324" s="154"/>
      <c r="AB324" s="154"/>
      <c r="AC324" s="154"/>
    </row>
    <row r="325" spans="1:29" s="14" customFormat="1" ht="18" customHeight="1" x14ac:dyDescent="0.25">
      <c r="B325" s="365" t="s">
        <v>1233</v>
      </c>
      <c r="C325" s="51" t="s">
        <v>706</v>
      </c>
      <c r="D325" s="51" t="s">
        <v>707</v>
      </c>
      <c r="E325" s="52">
        <v>126320</v>
      </c>
      <c r="F325" s="169" t="s">
        <v>383</v>
      </c>
      <c r="G325" s="62">
        <v>412</v>
      </c>
      <c r="H325" s="70" t="s">
        <v>813</v>
      </c>
      <c r="I325" s="141">
        <f>E325</f>
        <v>126320</v>
      </c>
      <c r="J325" s="2" t="s">
        <v>828</v>
      </c>
      <c r="L325" s="154"/>
      <c r="M325" s="154"/>
      <c r="N325" s="154"/>
      <c r="O325" s="154"/>
      <c r="P325" s="154"/>
      <c r="Q325" s="154"/>
      <c r="R325" s="154"/>
      <c r="S325" s="154"/>
      <c r="T325" s="154"/>
      <c r="U325" s="154"/>
      <c r="V325" s="154"/>
      <c r="W325" s="154"/>
      <c r="X325" s="154"/>
      <c r="Y325" s="154"/>
      <c r="Z325" s="154"/>
      <c r="AA325" s="154"/>
      <c r="AB325" s="154"/>
      <c r="AC325" s="154"/>
    </row>
    <row r="326" spans="1:29" s="14" customFormat="1" ht="18" customHeight="1" x14ac:dyDescent="0.25">
      <c r="B326" s="366"/>
      <c r="C326" s="97" t="s">
        <v>708</v>
      </c>
      <c r="D326" s="95" t="s">
        <v>595</v>
      </c>
      <c r="E326" s="41">
        <f>SUM(E327:E329)</f>
        <v>0</v>
      </c>
      <c r="F326" s="169" t="s">
        <v>383</v>
      </c>
      <c r="L326" s="154"/>
      <c r="M326" s="154"/>
      <c r="N326" s="154"/>
      <c r="O326" s="154"/>
      <c r="P326" s="154"/>
      <c r="Q326" s="154"/>
      <c r="R326" s="154"/>
      <c r="S326" s="154"/>
      <c r="T326" s="154"/>
      <c r="U326" s="154"/>
      <c r="V326" s="154"/>
      <c r="W326" s="154"/>
      <c r="X326" s="154"/>
      <c r="Y326" s="154"/>
      <c r="Z326" s="154"/>
      <c r="AA326" s="154"/>
      <c r="AB326" s="154"/>
      <c r="AC326" s="154"/>
    </row>
    <row r="327" spans="1:29" s="14" customFormat="1" ht="18" customHeight="1" x14ac:dyDescent="0.25">
      <c r="B327" s="366"/>
      <c r="C327" s="53" t="s">
        <v>709</v>
      </c>
      <c r="D327" s="12" t="s">
        <v>498</v>
      </c>
      <c r="E327" s="8">
        <v>0</v>
      </c>
      <c r="F327" s="146" t="s">
        <v>384</v>
      </c>
      <c r="H327" s="78"/>
      <c r="L327" s="154"/>
      <c r="M327" s="154"/>
      <c r="N327" s="154"/>
      <c r="O327" s="154"/>
      <c r="P327" s="154"/>
      <c r="Q327" s="154"/>
      <c r="R327" s="154"/>
      <c r="S327" s="154"/>
      <c r="T327" s="154"/>
      <c r="U327" s="154"/>
      <c r="V327" s="154"/>
      <c r="W327" s="154"/>
      <c r="X327" s="154"/>
      <c r="Y327" s="154"/>
      <c r="Z327" s="154"/>
      <c r="AA327" s="154"/>
      <c r="AB327" s="154"/>
      <c r="AC327" s="154"/>
    </row>
    <row r="328" spans="1:29" s="14" customFormat="1" ht="18" customHeight="1" x14ac:dyDescent="0.25">
      <c r="B328" s="366"/>
      <c r="C328" s="53" t="s">
        <v>710</v>
      </c>
      <c r="D328" s="12" t="s">
        <v>499</v>
      </c>
      <c r="E328" s="8">
        <v>0</v>
      </c>
      <c r="F328" s="146" t="s">
        <v>384</v>
      </c>
      <c r="H328" s="78"/>
      <c r="L328" s="154"/>
      <c r="M328" s="154"/>
      <c r="N328" s="154"/>
      <c r="O328" s="154"/>
      <c r="P328" s="154"/>
      <c r="Q328" s="154"/>
      <c r="R328" s="154"/>
      <c r="S328" s="154"/>
      <c r="T328" s="154"/>
      <c r="U328" s="154"/>
      <c r="V328" s="154"/>
      <c r="W328" s="154"/>
      <c r="X328" s="154"/>
      <c r="Y328" s="154"/>
      <c r="Z328" s="154"/>
      <c r="AA328" s="154"/>
      <c r="AB328" s="154"/>
      <c r="AC328" s="154"/>
    </row>
    <row r="329" spans="1:29" s="14" customFormat="1" ht="18" customHeight="1" x14ac:dyDescent="0.25">
      <c r="B329" s="366"/>
      <c r="C329" s="53" t="s">
        <v>711</v>
      </c>
      <c r="D329" s="12" t="s">
        <v>500</v>
      </c>
      <c r="E329" s="8">
        <v>0</v>
      </c>
      <c r="F329" s="146" t="s">
        <v>384</v>
      </c>
      <c r="H329" s="78"/>
      <c r="L329" s="154"/>
      <c r="M329" s="154"/>
      <c r="N329" s="154"/>
      <c r="O329" s="154"/>
      <c r="P329" s="154"/>
      <c r="Q329" s="154"/>
      <c r="R329" s="154"/>
      <c r="S329" s="154"/>
      <c r="T329" s="154"/>
      <c r="U329" s="154"/>
      <c r="V329" s="154"/>
      <c r="W329" s="154"/>
      <c r="X329" s="154"/>
      <c r="Y329" s="154"/>
      <c r="Z329" s="154"/>
      <c r="AA329" s="154"/>
      <c r="AB329" s="154"/>
      <c r="AC329" s="154"/>
    </row>
    <row r="330" spans="1:29" s="14" customFormat="1" ht="18" customHeight="1" x14ac:dyDescent="0.25">
      <c r="B330" s="366"/>
      <c r="C330" s="97" t="s">
        <v>712</v>
      </c>
      <c r="D330" s="95" t="s">
        <v>596</v>
      </c>
      <c r="E330" s="41">
        <f>SUM(E331:E333)</f>
        <v>0</v>
      </c>
      <c r="F330" s="169" t="s">
        <v>383</v>
      </c>
      <c r="L330" s="154"/>
      <c r="M330" s="154"/>
      <c r="N330" s="154"/>
      <c r="O330" s="154"/>
      <c r="P330" s="154"/>
      <c r="Q330" s="154"/>
      <c r="R330" s="154"/>
      <c r="S330" s="154"/>
      <c r="T330" s="154"/>
      <c r="U330" s="154"/>
      <c r="V330" s="154"/>
      <c r="W330" s="154"/>
      <c r="X330" s="154"/>
      <c r="Y330" s="154"/>
      <c r="Z330" s="154"/>
      <c r="AA330" s="154"/>
      <c r="AB330" s="154"/>
      <c r="AC330" s="154"/>
    </row>
    <row r="331" spans="1:29" s="14" customFormat="1" ht="18" customHeight="1" x14ac:dyDescent="0.25">
      <c r="B331" s="366"/>
      <c r="C331" s="53" t="s">
        <v>713</v>
      </c>
      <c r="D331" s="12" t="s">
        <v>498</v>
      </c>
      <c r="E331" s="8">
        <v>0</v>
      </c>
      <c r="F331" s="146" t="s">
        <v>384</v>
      </c>
      <c r="H331" s="78"/>
      <c r="L331" s="154"/>
      <c r="M331" s="154"/>
      <c r="N331" s="154"/>
      <c r="O331" s="154"/>
      <c r="P331" s="154"/>
      <c r="Q331" s="154"/>
      <c r="R331" s="154"/>
      <c r="S331" s="154"/>
      <c r="T331" s="154"/>
      <c r="U331" s="154"/>
      <c r="V331" s="154"/>
      <c r="W331" s="154"/>
      <c r="X331" s="154"/>
      <c r="Y331" s="154"/>
      <c r="Z331" s="154"/>
      <c r="AA331" s="154"/>
      <c r="AB331" s="154"/>
      <c r="AC331" s="154"/>
    </row>
    <row r="332" spans="1:29" s="14" customFormat="1" ht="18" customHeight="1" x14ac:dyDescent="0.25">
      <c r="B332" s="366"/>
      <c r="C332" s="53" t="s">
        <v>714</v>
      </c>
      <c r="D332" s="12" t="s">
        <v>499</v>
      </c>
      <c r="E332" s="8">
        <v>0</v>
      </c>
      <c r="F332" s="146" t="s">
        <v>384</v>
      </c>
      <c r="L332" s="154"/>
      <c r="M332" s="154"/>
      <c r="N332" s="154"/>
      <c r="O332" s="154"/>
      <c r="P332" s="154"/>
      <c r="Q332" s="154"/>
      <c r="R332" s="154"/>
      <c r="S332" s="154"/>
      <c r="T332" s="154"/>
      <c r="U332" s="154"/>
      <c r="V332" s="154"/>
      <c r="W332" s="154"/>
      <c r="X332" s="154"/>
      <c r="Y332" s="154"/>
      <c r="Z332" s="154"/>
      <c r="AA332" s="154"/>
      <c r="AB332" s="154"/>
      <c r="AC332" s="154"/>
    </row>
    <row r="333" spans="1:29" s="14" customFormat="1" ht="18" customHeight="1" x14ac:dyDescent="0.25">
      <c r="B333" s="366"/>
      <c r="C333" s="53" t="s">
        <v>715</v>
      </c>
      <c r="D333" s="12" t="s">
        <v>500</v>
      </c>
      <c r="E333" s="8">
        <v>0</v>
      </c>
      <c r="F333" s="146" t="s">
        <v>384</v>
      </c>
      <c r="L333" s="154"/>
      <c r="M333" s="154"/>
      <c r="N333" s="154"/>
      <c r="O333" s="154"/>
      <c r="P333" s="154"/>
      <c r="Q333" s="154"/>
      <c r="R333" s="154"/>
      <c r="S333" s="154"/>
      <c r="T333" s="154"/>
      <c r="U333" s="154"/>
      <c r="V333" s="154"/>
      <c r="W333" s="154"/>
      <c r="X333" s="154"/>
      <c r="Y333" s="154"/>
      <c r="Z333" s="154"/>
      <c r="AA333" s="154"/>
      <c r="AB333" s="154"/>
      <c r="AC333" s="154"/>
    </row>
    <row r="334" spans="1:29" s="14" customFormat="1" ht="18" customHeight="1" x14ac:dyDescent="0.25">
      <c r="B334" s="366"/>
      <c r="C334" s="97" t="s">
        <v>716</v>
      </c>
      <c r="D334" s="95" t="s">
        <v>717</v>
      </c>
      <c r="E334" s="41">
        <f>SUM(E335)</f>
        <v>0</v>
      </c>
      <c r="F334" s="169" t="s">
        <v>383</v>
      </c>
      <c r="H334" s="78"/>
      <c r="L334" s="154"/>
      <c r="M334" s="154"/>
      <c r="N334" s="154"/>
      <c r="O334" s="154"/>
      <c r="P334" s="154"/>
      <c r="Q334" s="154"/>
      <c r="R334" s="154"/>
      <c r="S334" s="154"/>
      <c r="T334" s="154"/>
      <c r="U334" s="154"/>
      <c r="V334" s="154"/>
      <c r="W334" s="154"/>
      <c r="X334" s="154"/>
      <c r="Y334" s="154"/>
      <c r="Z334" s="154"/>
      <c r="AA334" s="154"/>
      <c r="AB334" s="154"/>
      <c r="AC334" s="154"/>
    </row>
    <row r="335" spans="1:29" s="14" customFormat="1" ht="18" customHeight="1" x14ac:dyDescent="0.25">
      <c r="B335" s="366"/>
      <c r="C335" s="53" t="s">
        <v>718</v>
      </c>
      <c r="D335" s="10" t="s">
        <v>719</v>
      </c>
      <c r="E335" s="8">
        <v>0</v>
      </c>
      <c r="F335" s="146" t="s">
        <v>384</v>
      </c>
      <c r="H335" s="78"/>
      <c r="L335" s="154"/>
      <c r="M335" s="154"/>
      <c r="N335" s="154"/>
      <c r="O335" s="154"/>
      <c r="P335" s="154"/>
      <c r="Q335" s="154"/>
      <c r="R335" s="154"/>
      <c r="S335" s="154"/>
      <c r="T335" s="154"/>
      <c r="U335" s="154"/>
      <c r="V335" s="154"/>
      <c r="W335" s="154"/>
      <c r="X335" s="154"/>
      <c r="Y335" s="154"/>
      <c r="Z335" s="154"/>
      <c r="AA335" s="154"/>
      <c r="AB335" s="154"/>
      <c r="AC335" s="154"/>
    </row>
    <row r="336" spans="1:29" s="14" customFormat="1" ht="18" customHeight="1" x14ac:dyDescent="0.25">
      <c r="B336" s="365" t="s">
        <v>1233</v>
      </c>
      <c r="C336" s="51" t="s">
        <v>720</v>
      </c>
      <c r="D336" s="54" t="s">
        <v>721</v>
      </c>
      <c r="E336" s="52">
        <f>SUM(E337:E339)</f>
        <v>0</v>
      </c>
      <c r="F336" s="169" t="s">
        <v>383</v>
      </c>
      <c r="G336" s="62">
        <v>411</v>
      </c>
      <c r="H336" s="70" t="s">
        <v>817</v>
      </c>
      <c r="I336" s="141">
        <f>E336</f>
        <v>0</v>
      </c>
      <c r="J336" s="2" t="s">
        <v>828</v>
      </c>
      <c r="L336" s="154"/>
      <c r="M336" s="154"/>
      <c r="N336" s="154"/>
      <c r="O336" s="154"/>
      <c r="P336" s="154"/>
      <c r="Q336" s="154"/>
      <c r="R336" s="154"/>
      <c r="S336" s="154"/>
      <c r="T336" s="154"/>
      <c r="U336" s="154"/>
      <c r="V336" s="154"/>
      <c r="W336" s="154"/>
      <c r="X336" s="154"/>
      <c r="Y336" s="154"/>
      <c r="Z336" s="154"/>
      <c r="AA336" s="154"/>
      <c r="AB336" s="154"/>
      <c r="AC336" s="154"/>
    </row>
    <row r="337" spans="1:29" s="14" customFormat="1" ht="18" customHeight="1" x14ac:dyDescent="0.25">
      <c r="B337" s="366"/>
      <c r="C337" s="55" t="s">
        <v>722</v>
      </c>
      <c r="D337" s="56" t="s">
        <v>287</v>
      </c>
      <c r="E337" s="8">
        <v>0</v>
      </c>
      <c r="F337" s="146" t="s">
        <v>384</v>
      </c>
      <c r="H337" s="78"/>
      <c r="L337" s="154"/>
      <c r="M337" s="154"/>
      <c r="N337" s="154"/>
      <c r="O337" s="154"/>
      <c r="P337" s="154"/>
      <c r="Q337" s="154"/>
      <c r="R337" s="154"/>
      <c r="S337" s="154"/>
      <c r="T337" s="154"/>
      <c r="U337" s="154"/>
      <c r="V337" s="154"/>
      <c r="W337" s="154"/>
      <c r="X337" s="154"/>
      <c r="Y337" s="154"/>
      <c r="Z337" s="154"/>
      <c r="AA337" s="154"/>
      <c r="AB337" s="154"/>
      <c r="AC337" s="154"/>
    </row>
    <row r="338" spans="1:29" s="14" customFormat="1" ht="18" customHeight="1" x14ac:dyDescent="0.25">
      <c r="B338" s="366"/>
      <c r="C338" s="55" t="s">
        <v>723</v>
      </c>
      <c r="D338" s="57" t="s">
        <v>724</v>
      </c>
      <c r="E338" s="8">
        <v>0</v>
      </c>
      <c r="F338" s="146" t="s">
        <v>384</v>
      </c>
      <c r="H338" s="78"/>
      <c r="L338" s="154"/>
      <c r="M338" s="154"/>
      <c r="N338" s="154"/>
      <c r="O338" s="154"/>
      <c r="P338" s="154"/>
      <c r="Q338" s="154"/>
      <c r="R338" s="154"/>
      <c r="S338" s="154"/>
      <c r="T338" s="154"/>
      <c r="U338" s="154"/>
      <c r="V338" s="154"/>
      <c r="W338" s="154"/>
      <c r="X338" s="154"/>
      <c r="Y338" s="154"/>
      <c r="Z338" s="154"/>
      <c r="AA338" s="154"/>
      <c r="AB338" s="154"/>
      <c r="AC338" s="154"/>
    </row>
    <row r="339" spans="1:29" s="14" customFormat="1" ht="18" customHeight="1" x14ac:dyDescent="0.25">
      <c r="B339" s="366"/>
      <c r="C339" s="55" t="s">
        <v>725</v>
      </c>
      <c r="D339" s="53" t="s">
        <v>569</v>
      </c>
      <c r="E339" s="8">
        <v>0</v>
      </c>
      <c r="F339" s="146" t="s">
        <v>384</v>
      </c>
      <c r="H339" s="78"/>
      <c r="L339" s="154"/>
      <c r="M339" s="154"/>
      <c r="N339" s="154"/>
      <c r="O339" s="154"/>
      <c r="P339" s="154"/>
      <c r="Q339" s="154"/>
      <c r="R339" s="154"/>
      <c r="S339" s="154"/>
      <c r="T339" s="154"/>
      <c r="U339" s="154"/>
      <c r="V339" s="154"/>
      <c r="W339" s="154"/>
      <c r="X339" s="154"/>
      <c r="Y339" s="154"/>
      <c r="Z339" s="154"/>
      <c r="AA339" s="154"/>
      <c r="AB339" s="154"/>
      <c r="AC339" s="154"/>
    </row>
    <row r="340" spans="1:29" s="22" customFormat="1" ht="18" customHeight="1" x14ac:dyDescent="0.25">
      <c r="A340" s="14"/>
      <c r="B340" s="365" t="s">
        <v>1234</v>
      </c>
      <c r="C340" s="51" t="s">
        <v>727</v>
      </c>
      <c r="D340" s="51" t="s">
        <v>728</v>
      </c>
      <c r="E340" s="52">
        <f>+E341</f>
        <v>21449</v>
      </c>
      <c r="F340" s="169" t="s">
        <v>383</v>
      </c>
      <c r="G340" s="62">
        <v>412</v>
      </c>
      <c r="H340" s="70" t="s">
        <v>813</v>
      </c>
      <c r="I340" s="141">
        <f>E340</f>
        <v>21449</v>
      </c>
      <c r="J340" s="2" t="s">
        <v>828</v>
      </c>
      <c r="L340" s="156"/>
      <c r="M340" s="156"/>
      <c r="N340" s="156"/>
      <c r="O340" s="156"/>
      <c r="P340" s="156"/>
      <c r="Q340" s="156"/>
      <c r="R340" s="156"/>
      <c r="S340" s="156"/>
      <c r="T340" s="156"/>
      <c r="U340" s="156"/>
      <c r="V340" s="156"/>
      <c r="W340" s="156"/>
      <c r="X340" s="156"/>
      <c r="Y340" s="156"/>
      <c r="Z340" s="156"/>
      <c r="AA340" s="156"/>
      <c r="AB340" s="156"/>
      <c r="AC340" s="156"/>
    </row>
    <row r="341" spans="1:29" s="22" customFormat="1" ht="18" customHeight="1" x14ac:dyDescent="0.25">
      <c r="A341" s="14"/>
      <c r="B341" s="366"/>
      <c r="C341" s="97" t="s">
        <v>729</v>
      </c>
      <c r="D341" s="95" t="s">
        <v>496</v>
      </c>
      <c r="E341" s="41">
        <f>SUM(E342:E346)</f>
        <v>21449</v>
      </c>
      <c r="F341" s="169" t="s">
        <v>383</v>
      </c>
      <c r="H341" s="80"/>
      <c r="I341" s="14"/>
      <c r="L341" s="156"/>
      <c r="M341" s="156"/>
      <c r="N341" s="156"/>
      <c r="O341" s="156"/>
      <c r="P341" s="156"/>
      <c r="Q341" s="156"/>
      <c r="R341" s="156"/>
      <c r="S341" s="156"/>
      <c r="T341" s="156"/>
      <c r="U341" s="156"/>
      <c r="V341" s="156"/>
      <c r="W341" s="156"/>
      <c r="X341" s="156"/>
      <c r="Y341" s="156"/>
      <c r="Z341" s="156"/>
      <c r="AA341" s="156"/>
      <c r="AB341" s="156"/>
      <c r="AC341" s="156"/>
    </row>
    <row r="342" spans="1:29" s="14" customFormat="1" ht="18" customHeight="1" x14ac:dyDescent="0.25">
      <c r="B342" s="366"/>
      <c r="C342" s="53" t="s">
        <v>730</v>
      </c>
      <c r="D342" s="12" t="s">
        <v>1225</v>
      </c>
      <c r="E342" s="8">
        <v>1</v>
      </c>
      <c r="F342" s="146" t="s">
        <v>384</v>
      </c>
      <c r="H342" s="78"/>
      <c r="L342" s="154"/>
      <c r="M342" s="154"/>
      <c r="N342" s="154"/>
      <c r="O342" s="154"/>
      <c r="P342" s="154"/>
      <c r="Q342" s="154"/>
      <c r="R342" s="154"/>
      <c r="S342" s="154"/>
      <c r="T342" s="154"/>
      <c r="U342" s="154"/>
      <c r="V342" s="154"/>
      <c r="W342" s="154"/>
      <c r="X342" s="154"/>
      <c r="Y342" s="154"/>
      <c r="Z342" s="154"/>
      <c r="AA342" s="154"/>
      <c r="AB342" s="154"/>
      <c r="AC342" s="154"/>
    </row>
    <row r="343" spans="1:29" s="14" customFormat="1" ht="18" customHeight="1" x14ac:dyDescent="0.25">
      <c r="A343" s="21"/>
      <c r="B343" s="366"/>
      <c r="C343" s="53" t="s">
        <v>731</v>
      </c>
      <c r="D343" s="12" t="s">
        <v>497</v>
      </c>
      <c r="E343" s="8">
        <v>1</v>
      </c>
      <c r="F343" s="146" t="s">
        <v>384</v>
      </c>
      <c r="H343" s="78"/>
      <c r="L343" s="154"/>
      <c r="M343" s="154"/>
      <c r="N343" s="154"/>
      <c r="O343" s="154"/>
      <c r="P343" s="154"/>
      <c r="Q343" s="154"/>
      <c r="R343" s="154"/>
      <c r="S343" s="154"/>
      <c r="T343" s="154"/>
      <c r="U343" s="154"/>
      <c r="V343" s="154"/>
      <c r="W343" s="154"/>
      <c r="X343" s="154"/>
      <c r="Y343" s="154"/>
      <c r="Z343" s="154"/>
      <c r="AA343" s="154"/>
      <c r="AB343" s="154"/>
      <c r="AC343" s="154"/>
    </row>
    <row r="344" spans="1:29" s="14" customFormat="1" ht="18" customHeight="1" x14ac:dyDescent="0.25">
      <c r="B344" s="366"/>
      <c r="C344" s="53" t="s">
        <v>732</v>
      </c>
      <c r="D344" s="12" t="s">
        <v>593</v>
      </c>
      <c r="E344" s="8">
        <v>21445</v>
      </c>
      <c r="F344" s="146" t="s">
        <v>384</v>
      </c>
      <c r="L344" s="153"/>
      <c r="M344" s="154"/>
      <c r="N344" s="154"/>
      <c r="O344" s="154"/>
      <c r="P344" s="154"/>
      <c r="Q344" s="154"/>
      <c r="R344" s="154"/>
      <c r="S344" s="154"/>
      <c r="T344" s="154"/>
      <c r="U344" s="154"/>
      <c r="V344" s="154"/>
      <c r="W344" s="154"/>
      <c r="X344" s="154"/>
      <c r="Y344" s="154"/>
      <c r="Z344" s="154"/>
      <c r="AA344" s="154"/>
      <c r="AB344" s="154"/>
      <c r="AC344" s="154"/>
    </row>
    <row r="345" spans="1:29" s="14" customFormat="1" ht="18" customHeight="1" x14ac:dyDescent="0.25">
      <c r="B345" s="366"/>
      <c r="C345" s="53" t="s">
        <v>733</v>
      </c>
      <c r="D345" s="10" t="s">
        <v>568</v>
      </c>
      <c r="E345" s="8">
        <v>1</v>
      </c>
      <c r="F345" s="146" t="s">
        <v>384</v>
      </c>
      <c r="L345" s="153"/>
      <c r="M345" s="154"/>
      <c r="N345" s="154"/>
      <c r="O345" s="154"/>
      <c r="P345" s="154"/>
      <c r="Q345" s="154"/>
      <c r="R345" s="154"/>
      <c r="S345" s="154"/>
      <c r="T345" s="154"/>
      <c r="U345" s="154"/>
      <c r="V345" s="154"/>
      <c r="W345" s="154"/>
      <c r="X345" s="154"/>
      <c r="Y345" s="154"/>
      <c r="Z345" s="154"/>
      <c r="AA345" s="154"/>
      <c r="AB345" s="154"/>
      <c r="AC345" s="154"/>
    </row>
    <row r="346" spans="1:29" s="14" customFormat="1" ht="18" customHeight="1" x14ac:dyDescent="0.25">
      <c r="B346" s="366"/>
      <c r="C346" s="53" t="s">
        <v>734</v>
      </c>
      <c r="D346" s="10" t="s">
        <v>703</v>
      </c>
      <c r="E346" s="8">
        <v>1</v>
      </c>
      <c r="F346" s="146" t="s">
        <v>384</v>
      </c>
      <c r="H346" s="78"/>
      <c r="L346" s="154"/>
      <c r="M346" s="154"/>
      <c r="N346" s="154"/>
      <c r="O346" s="154"/>
      <c r="P346" s="154"/>
      <c r="Q346" s="154"/>
      <c r="R346" s="154"/>
      <c r="S346" s="154"/>
      <c r="T346" s="154"/>
      <c r="U346" s="154"/>
      <c r="V346" s="154"/>
      <c r="W346" s="154"/>
      <c r="X346" s="154"/>
      <c r="Y346" s="154"/>
      <c r="Z346" s="154"/>
      <c r="AA346" s="154"/>
      <c r="AB346" s="154"/>
      <c r="AC346" s="154"/>
    </row>
    <row r="347" spans="1:29" s="14" customFormat="1" ht="18" customHeight="1" x14ac:dyDescent="0.25">
      <c r="B347" s="365" t="s">
        <v>1234</v>
      </c>
      <c r="C347" s="51" t="s">
        <v>735</v>
      </c>
      <c r="D347" s="54" t="s">
        <v>736</v>
      </c>
      <c r="E347" s="52">
        <f>SUM(E348:E354)</f>
        <v>6</v>
      </c>
      <c r="F347" s="169" t="s">
        <v>383</v>
      </c>
      <c r="G347" s="62">
        <v>411</v>
      </c>
      <c r="H347" s="70" t="s">
        <v>817</v>
      </c>
      <c r="I347" s="141">
        <f>E347</f>
        <v>6</v>
      </c>
      <c r="J347" s="2" t="s">
        <v>828</v>
      </c>
      <c r="L347" s="154"/>
      <c r="M347" s="154"/>
      <c r="N347" s="154"/>
      <c r="O347" s="154"/>
      <c r="P347" s="154"/>
      <c r="Q347" s="154"/>
      <c r="R347" s="154"/>
      <c r="S347" s="154"/>
      <c r="T347" s="154"/>
      <c r="U347" s="154"/>
      <c r="V347" s="154"/>
      <c r="W347" s="154"/>
      <c r="X347" s="154"/>
      <c r="Y347" s="154"/>
      <c r="Z347" s="154"/>
      <c r="AA347" s="154"/>
      <c r="AB347" s="154"/>
      <c r="AC347" s="154"/>
    </row>
    <row r="348" spans="1:29" s="14" customFormat="1" ht="18" customHeight="1" x14ac:dyDescent="0.25">
      <c r="B348" s="366"/>
      <c r="C348" s="53" t="s">
        <v>737</v>
      </c>
      <c r="D348" s="57" t="s">
        <v>502</v>
      </c>
      <c r="E348" s="8">
        <v>0</v>
      </c>
      <c r="F348" s="146" t="s">
        <v>384</v>
      </c>
      <c r="H348" s="78"/>
      <c r="L348" s="154"/>
      <c r="M348" s="154"/>
      <c r="N348" s="154"/>
      <c r="O348" s="154"/>
      <c r="P348" s="154"/>
      <c r="Q348" s="154"/>
      <c r="R348" s="154"/>
      <c r="S348" s="154"/>
      <c r="T348" s="154"/>
      <c r="U348" s="154"/>
      <c r="V348" s="154"/>
      <c r="W348" s="154"/>
      <c r="X348" s="154"/>
      <c r="Y348" s="154"/>
      <c r="Z348" s="154"/>
      <c r="AA348" s="154"/>
      <c r="AB348" s="154"/>
      <c r="AC348" s="154"/>
    </row>
    <row r="349" spans="1:29" s="14" customFormat="1" ht="18" customHeight="1" x14ac:dyDescent="0.25">
      <c r="B349" s="366"/>
      <c r="C349" s="53" t="s">
        <v>738</v>
      </c>
      <c r="D349" s="53" t="s">
        <v>568</v>
      </c>
      <c r="E349" s="8">
        <v>1</v>
      </c>
      <c r="F349" s="146" t="s">
        <v>384</v>
      </c>
      <c r="H349" s="78"/>
      <c r="L349" s="154"/>
      <c r="M349" s="154"/>
      <c r="N349" s="154"/>
      <c r="O349" s="154"/>
      <c r="P349" s="154"/>
      <c r="Q349" s="154"/>
      <c r="R349" s="154"/>
      <c r="S349" s="154"/>
      <c r="T349" s="154"/>
      <c r="U349" s="154"/>
      <c r="V349" s="154"/>
      <c r="W349" s="154"/>
      <c r="X349" s="154"/>
      <c r="Y349" s="154"/>
      <c r="Z349" s="154"/>
      <c r="AA349" s="154"/>
      <c r="AB349" s="154"/>
      <c r="AC349" s="154"/>
    </row>
    <row r="350" spans="1:29" s="14" customFormat="1" ht="18" customHeight="1" x14ac:dyDescent="0.25">
      <c r="B350" s="366"/>
      <c r="C350" s="53" t="s">
        <v>739</v>
      </c>
      <c r="D350" s="21" t="s">
        <v>1226</v>
      </c>
      <c r="E350" s="8">
        <v>1</v>
      </c>
      <c r="F350" s="146" t="s">
        <v>384</v>
      </c>
      <c r="H350" s="78"/>
      <c r="L350" s="154"/>
      <c r="M350" s="154"/>
      <c r="N350" s="154"/>
      <c r="O350" s="154"/>
      <c r="P350" s="154"/>
      <c r="Q350" s="154"/>
      <c r="R350" s="154"/>
      <c r="S350" s="154"/>
      <c r="T350" s="154"/>
      <c r="U350" s="154"/>
      <c r="V350" s="154"/>
      <c r="W350" s="154"/>
      <c r="X350" s="154"/>
      <c r="Y350" s="154"/>
      <c r="Z350" s="154"/>
      <c r="AA350" s="154"/>
      <c r="AB350" s="154"/>
      <c r="AC350" s="154"/>
    </row>
    <row r="351" spans="1:29" s="14" customFormat="1" ht="18" customHeight="1" x14ac:dyDescent="0.25">
      <c r="B351" s="366"/>
      <c r="C351" s="53" t="s">
        <v>740</v>
      </c>
      <c r="D351" s="21" t="s">
        <v>1227</v>
      </c>
      <c r="E351" s="8">
        <v>1</v>
      </c>
      <c r="F351" s="146" t="s">
        <v>384</v>
      </c>
      <c r="H351" s="78"/>
      <c r="L351" s="154"/>
      <c r="M351" s="154"/>
      <c r="N351" s="154"/>
      <c r="O351" s="154"/>
      <c r="P351" s="154"/>
      <c r="Q351" s="154"/>
      <c r="R351" s="154"/>
      <c r="S351" s="154"/>
      <c r="T351" s="154"/>
      <c r="U351" s="154"/>
      <c r="V351" s="154"/>
      <c r="W351" s="154"/>
      <c r="X351" s="154"/>
      <c r="Y351" s="154"/>
      <c r="Z351" s="154"/>
      <c r="AA351" s="154"/>
      <c r="AB351" s="154"/>
      <c r="AC351" s="154"/>
    </row>
    <row r="352" spans="1:29" s="14" customFormat="1" ht="18" customHeight="1" x14ac:dyDescent="0.25">
      <c r="B352" s="366"/>
      <c r="C352" s="53" t="s">
        <v>741</v>
      </c>
      <c r="D352" s="21" t="s">
        <v>1228</v>
      </c>
      <c r="E352" s="8">
        <v>1</v>
      </c>
      <c r="F352" s="146" t="s">
        <v>384</v>
      </c>
      <c r="H352" s="78"/>
      <c r="L352" s="154"/>
      <c r="M352" s="154"/>
      <c r="N352" s="154"/>
      <c r="O352" s="154"/>
      <c r="P352" s="154"/>
      <c r="Q352" s="154"/>
      <c r="R352" s="154"/>
      <c r="S352" s="154"/>
      <c r="T352" s="154"/>
      <c r="U352" s="154"/>
      <c r="V352" s="154"/>
      <c r="W352" s="154"/>
      <c r="X352" s="154"/>
      <c r="Y352" s="154"/>
      <c r="Z352" s="154"/>
      <c r="AA352" s="154"/>
      <c r="AB352" s="154"/>
      <c r="AC352" s="154"/>
    </row>
    <row r="353" spans="1:29" s="14" customFormat="1" ht="18" customHeight="1" x14ac:dyDescent="0.25">
      <c r="B353" s="366"/>
      <c r="C353" s="53" t="s">
        <v>742</v>
      </c>
      <c r="D353" s="21" t="s">
        <v>1229</v>
      </c>
      <c r="E353" s="8">
        <v>1</v>
      </c>
      <c r="F353" s="146" t="s">
        <v>384</v>
      </c>
      <c r="H353" s="78"/>
      <c r="L353" s="154"/>
      <c r="M353" s="154"/>
      <c r="N353" s="154"/>
      <c r="O353" s="154"/>
      <c r="P353" s="154"/>
      <c r="Q353" s="154"/>
      <c r="R353" s="154"/>
      <c r="S353" s="154"/>
      <c r="T353" s="154"/>
      <c r="U353" s="154"/>
      <c r="V353" s="154"/>
      <c r="W353" s="154"/>
      <c r="X353" s="154"/>
      <c r="Y353" s="154"/>
      <c r="Z353" s="154"/>
      <c r="AA353" s="154"/>
      <c r="AB353" s="154"/>
      <c r="AC353" s="154"/>
    </row>
    <row r="354" spans="1:29" s="14" customFormat="1" ht="18" customHeight="1" x14ac:dyDescent="0.25">
      <c r="B354" s="366"/>
      <c r="C354" s="53" t="s">
        <v>743</v>
      </c>
      <c r="D354" s="21" t="s">
        <v>1230</v>
      </c>
      <c r="E354" s="8">
        <v>1</v>
      </c>
      <c r="F354" s="146" t="s">
        <v>384</v>
      </c>
      <c r="H354" s="78"/>
      <c r="L354" s="154"/>
      <c r="M354" s="154"/>
      <c r="N354" s="154"/>
      <c r="O354" s="154"/>
      <c r="P354" s="154"/>
      <c r="Q354" s="154"/>
      <c r="R354" s="154"/>
      <c r="S354" s="154"/>
      <c r="T354" s="154"/>
      <c r="U354" s="154"/>
      <c r="V354" s="154"/>
      <c r="W354" s="154"/>
      <c r="X354" s="154"/>
      <c r="Y354" s="154"/>
      <c r="Z354" s="154"/>
      <c r="AA354" s="154"/>
      <c r="AB354" s="154"/>
      <c r="AC354" s="154"/>
    </row>
    <row r="355" spans="1:29" s="14" customFormat="1" ht="18" customHeight="1" x14ac:dyDescent="0.25">
      <c r="B355" s="365" t="s">
        <v>1234</v>
      </c>
      <c r="C355" s="51" t="s">
        <v>744</v>
      </c>
      <c r="D355" s="54" t="s">
        <v>745</v>
      </c>
      <c r="E355" s="367">
        <f>SUM(E356:E357)</f>
        <v>2</v>
      </c>
      <c r="F355" s="169" t="s">
        <v>383</v>
      </c>
      <c r="G355" s="62">
        <v>411</v>
      </c>
      <c r="H355" s="70" t="s">
        <v>817</v>
      </c>
      <c r="I355" s="141">
        <f>E355</f>
        <v>2</v>
      </c>
      <c r="J355" s="2" t="s">
        <v>828</v>
      </c>
      <c r="L355" s="154"/>
      <c r="M355" s="154"/>
      <c r="N355" s="154"/>
      <c r="O355" s="154"/>
      <c r="P355" s="154"/>
      <c r="Q355" s="154"/>
      <c r="R355" s="154"/>
      <c r="S355" s="154"/>
      <c r="T355" s="154"/>
      <c r="U355" s="154"/>
      <c r="V355" s="154"/>
      <c r="W355" s="154"/>
      <c r="X355" s="154"/>
      <c r="Y355" s="154"/>
      <c r="Z355" s="154"/>
      <c r="AA355" s="154"/>
      <c r="AB355" s="154"/>
      <c r="AC355" s="154"/>
    </row>
    <row r="356" spans="1:29" s="14" customFormat="1" ht="18" customHeight="1" x14ac:dyDescent="0.25">
      <c r="B356" s="366"/>
      <c r="C356" s="53" t="s">
        <v>746</v>
      </c>
      <c r="D356" s="10" t="s">
        <v>1225</v>
      </c>
      <c r="E356" s="8">
        <v>1</v>
      </c>
      <c r="F356" s="146" t="s">
        <v>384</v>
      </c>
      <c r="H356" s="78"/>
      <c r="L356" s="154"/>
      <c r="M356" s="154"/>
      <c r="N356" s="154"/>
      <c r="O356" s="154"/>
      <c r="P356" s="154"/>
      <c r="Q356" s="154"/>
      <c r="R356" s="154"/>
      <c r="S356" s="154"/>
      <c r="T356" s="154"/>
      <c r="U356" s="154"/>
      <c r="V356" s="154"/>
      <c r="W356" s="154"/>
      <c r="X356" s="154"/>
      <c r="Y356" s="154"/>
      <c r="Z356" s="154"/>
      <c r="AA356" s="154"/>
      <c r="AB356" s="154"/>
      <c r="AC356" s="154"/>
    </row>
    <row r="357" spans="1:29" s="14" customFormat="1" ht="18" customHeight="1" x14ac:dyDescent="0.25">
      <c r="B357" s="366"/>
      <c r="C357" s="53" t="s">
        <v>747</v>
      </c>
      <c r="D357" s="10" t="s">
        <v>497</v>
      </c>
      <c r="E357" s="8">
        <v>1</v>
      </c>
      <c r="F357" s="146" t="s">
        <v>384</v>
      </c>
      <c r="H357" s="78"/>
      <c r="L357" s="154"/>
      <c r="M357" s="154"/>
      <c r="N357" s="154"/>
      <c r="O357" s="154"/>
      <c r="P357" s="154"/>
      <c r="Q357" s="154"/>
      <c r="R357" s="154"/>
      <c r="S357" s="154"/>
      <c r="T357" s="154"/>
      <c r="U357" s="154"/>
      <c r="V357" s="154"/>
      <c r="W357" s="154"/>
      <c r="X357" s="154"/>
      <c r="Y357" s="154"/>
      <c r="Z357" s="154"/>
      <c r="AA357" s="154"/>
      <c r="AB357" s="154"/>
      <c r="AC357" s="154"/>
    </row>
    <row r="358" spans="1:29" s="14" customFormat="1" ht="30" x14ac:dyDescent="0.25">
      <c r="A358" s="98" t="s">
        <v>791</v>
      </c>
      <c r="B358" s="356">
        <v>73</v>
      </c>
      <c r="C358" s="357" t="s">
        <v>330</v>
      </c>
      <c r="D358" s="358" t="s">
        <v>1275</v>
      </c>
      <c r="E358" s="368">
        <f>+E359+E363+E365+E369+E391+E395+E397</f>
        <v>0</v>
      </c>
      <c r="F358" s="169" t="s">
        <v>383</v>
      </c>
      <c r="G358" s="62">
        <v>421</v>
      </c>
      <c r="H358" s="70" t="s">
        <v>553</v>
      </c>
      <c r="I358" s="20">
        <f>E358</f>
        <v>0</v>
      </c>
      <c r="J358" s="2" t="s">
        <v>828</v>
      </c>
      <c r="L358" s="154"/>
      <c r="M358" s="154"/>
      <c r="N358" s="154"/>
      <c r="O358" s="154"/>
      <c r="P358" s="154"/>
      <c r="Q358" s="154"/>
      <c r="R358" s="154"/>
      <c r="S358" s="154"/>
      <c r="T358" s="154"/>
      <c r="U358" s="154"/>
      <c r="V358" s="154"/>
      <c r="W358" s="154"/>
      <c r="X358" s="154"/>
      <c r="Y358" s="154"/>
      <c r="Z358" s="154"/>
      <c r="AA358" s="154"/>
      <c r="AB358" s="154"/>
      <c r="AC358" s="154"/>
    </row>
    <row r="359" spans="1:29" s="14" customFormat="1" ht="18" customHeight="1" x14ac:dyDescent="0.25">
      <c r="A359" s="98" t="s">
        <v>791</v>
      </c>
      <c r="B359" s="365" t="s">
        <v>705</v>
      </c>
      <c r="C359" s="99" t="s">
        <v>748</v>
      </c>
      <c r="D359" s="100" t="s">
        <v>749</v>
      </c>
      <c r="E359" s="101">
        <f>SUM(E360:E362)</f>
        <v>0</v>
      </c>
      <c r="F359" s="169" t="s">
        <v>383</v>
      </c>
      <c r="H359" s="78"/>
      <c r="L359" s="154"/>
      <c r="M359" s="154"/>
      <c r="N359" s="154"/>
      <c r="O359" s="154"/>
      <c r="P359" s="154"/>
      <c r="Q359" s="154"/>
      <c r="R359" s="154"/>
      <c r="S359" s="154"/>
      <c r="T359" s="154"/>
      <c r="U359" s="154"/>
      <c r="V359" s="154"/>
      <c r="W359" s="154"/>
      <c r="X359" s="154"/>
      <c r="Y359" s="154"/>
      <c r="Z359" s="154"/>
      <c r="AA359" s="154"/>
      <c r="AB359" s="154"/>
      <c r="AC359" s="154"/>
    </row>
    <row r="360" spans="1:29" s="14" customFormat="1" ht="18" customHeight="1" x14ac:dyDescent="0.25">
      <c r="A360" s="98" t="s">
        <v>791</v>
      </c>
      <c r="B360" s="366"/>
      <c r="C360" s="99" t="s">
        <v>750</v>
      </c>
      <c r="D360" s="42" t="s">
        <v>613</v>
      </c>
      <c r="E360" s="196">
        <v>0</v>
      </c>
      <c r="F360" s="146" t="s">
        <v>384</v>
      </c>
      <c r="H360" s="78"/>
      <c r="L360" s="154"/>
      <c r="M360" s="154"/>
      <c r="N360" s="154"/>
      <c r="O360" s="154"/>
      <c r="P360" s="154"/>
      <c r="Q360" s="154"/>
      <c r="R360" s="154"/>
      <c r="S360" s="154"/>
      <c r="T360" s="154"/>
      <c r="U360" s="154"/>
      <c r="V360" s="154"/>
      <c r="W360" s="154"/>
      <c r="X360" s="154"/>
      <c r="Y360" s="154"/>
      <c r="Z360" s="154"/>
      <c r="AA360" s="154"/>
      <c r="AB360" s="154"/>
      <c r="AC360" s="154"/>
    </row>
    <row r="361" spans="1:29" s="14" customFormat="1" ht="18" customHeight="1" x14ac:dyDescent="0.25">
      <c r="A361" s="98" t="s">
        <v>791</v>
      </c>
      <c r="B361" s="366"/>
      <c r="C361" s="99" t="s">
        <v>751</v>
      </c>
      <c r="D361" s="42" t="s">
        <v>614</v>
      </c>
      <c r="E361" s="196">
        <v>0</v>
      </c>
      <c r="F361" s="146" t="s">
        <v>384</v>
      </c>
      <c r="H361" s="78"/>
      <c r="L361" s="154"/>
      <c r="M361" s="154"/>
      <c r="N361" s="154"/>
      <c r="O361" s="154"/>
      <c r="P361" s="154"/>
      <c r="Q361" s="154"/>
      <c r="R361" s="154"/>
      <c r="S361" s="154"/>
      <c r="T361" s="154"/>
      <c r="U361" s="154"/>
      <c r="V361" s="154"/>
      <c r="W361" s="154"/>
      <c r="X361" s="154"/>
      <c r="Y361" s="154"/>
      <c r="Z361" s="154"/>
      <c r="AA361" s="154"/>
      <c r="AB361" s="154"/>
      <c r="AC361" s="154"/>
    </row>
    <row r="362" spans="1:29" s="14" customFormat="1" ht="18" customHeight="1" x14ac:dyDescent="0.25">
      <c r="A362" s="98" t="s">
        <v>791</v>
      </c>
      <c r="B362" s="366"/>
      <c r="C362" s="99" t="s">
        <v>752</v>
      </c>
      <c r="D362" s="42" t="s">
        <v>615</v>
      </c>
      <c r="E362" s="196">
        <v>0</v>
      </c>
      <c r="F362" s="146" t="s">
        <v>384</v>
      </c>
      <c r="H362" s="78"/>
      <c r="L362" s="154"/>
      <c r="M362" s="154"/>
      <c r="N362" s="154"/>
      <c r="O362" s="154"/>
      <c r="P362" s="154"/>
      <c r="Q362" s="154"/>
      <c r="R362" s="154"/>
      <c r="S362" s="154"/>
      <c r="T362" s="154"/>
      <c r="U362" s="154"/>
      <c r="V362" s="154"/>
      <c r="W362" s="154"/>
      <c r="X362" s="154"/>
      <c r="Y362" s="154"/>
      <c r="Z362" s="154"/>
      <c r="AA362" s="154"/>
      <c r="AB362" s="154"/>
      <c r="AC362" s="154"/>
    </row>
    <row r="363" spans="1:29" s="21" customFormat="1" ht="18" customHeight="1" x14ac:dyDescent="0.25">
      <c r="A363" s="98" t="s">
        <v>791</v>
      </c>
      <c r="B363" s="365" t="s">
        <v>705</v>
      </c>
      <c r="C363" s="99" t="s">
        <v>753</v>
      </c>
      <c r="D363" s="100" t="s">
        <v>754</v>
      </c>
      <c r="E363" s="101">
        <f>SUM(E364)</f>
        <v>0</v>
      </c>
      <c r="F363" s="169" t="s">
        <v>383</v>
      </c>
      <c r="H363" s="79"/>
      <c r="L363" s="155"/>
      <c r="M363" s="155"/>
      <c r="N363" s="155"/>
      <c r="O363" s="155"/>
      <c r="P363" s="155"/>
      <c r="Q363" s="155"/>
      <c r="R363" s="155"/>
      <c r="S363" s="155"/>
      <c r="T363" s="155"/>
      <c r="U363" s="155"/>
      <c r="V363" s="155"/>
      <c r="W363" s="155"/>
      <c r="X363" s="155"/>
      <c r="Y363" s="155"/>
      <c r="Z363" s="155"/>
      <c r="AA363" s="155"/>
      <c r="AB363" s="155"/>
      <c r="AC363" s="155"/>
    </row>
    <row r="364" spans="1:29" s="14" customFormat="1" ht="18" customHeight="1" x14ac:dyDescent="0.25">
      <c r="A364" s="98" t="s">
        <v>791</v>
      </c>
      <c r="B364" s="366"/>
      <c r="C364" s="99" t="s">
        <v>755</v>
      </c>
      <c r="D364" s="42" t="s">
        <v>615</v>
      </c>
      <c r="E364" s="196">
        <v>0</v>
      </c>
      <c r="F364" s="146" t="s">
        <v>384</v>
      </c>
      <c r="H364" s="78"/>
      <c r="L364" s="154"/>
      <c r="M364" s="154"/>
      <c r="N364" s="154"/>
      <c r="O364" s="154"/>
      <c r="P364" s="154"/>
      <c r="Q364" s="154"/>
      <c r="R364" s="154"/>
      <c r="S364" s="154"/>
      <c r="T364" s="154"/>
      <c r="U364" s="154"/>
      <c r="V364" s="154"/>
      <c r="W364" s="154"/>
      <c r="X364" s="154"/>
      <c r="Y364" s="154"/>
      <c r="Z364" s="154"/>
      <c r="AA364" s="154"/>
      <c r="AB364" s="154"/>
      <c r="AC364" s="154"/>
    </row>
    <row r="365" spans="1:29" s="14" customFormat="1" ht="18" customHeight="1" x14ac:dyDescent="0.25">
      <c r="A365" s="98" t="s">
        <v>791</v>
      </c>
      <c r="B365" s="365" t="s">
        <v>705</v>
      </c>
      <c r="C365" s="99" t="s">
        <v>756</v>
      </c>
      <c r="D365" s="100" t="s">
        <v>757</v>
      </c>
      <c r="E365" s="101">
        <f>SUM(E366:E368)</f>
        <v>0</v>
      </c>
      <c r="F365" s="169" t="s">
        <v>383</v>
      </c>
      <c r="H365" s="78"/>
      <c r="L365" s="154"/>
      <c r="M365" s="154"/>
      <c r="N365" s="154"/>
      <c r="O365" s="154"/>
      <c r="P365" s="154"/>
      <c r="Q365" s="154"/>
      <c r="R365" s="154"/>
      <c r="S365" s="154"/>
      <c r="T365" s="154"/>
      <c r="U365" s="154"/>
      <c r="V365" s="154"/>
      <c r="W365" s="154"/>
      <c r="X365" s="154"/>
      <c r="Y365" s="154"/>
      <c r="Z365" s="154"/>
      <c r="AA365" s="154"/>
      <c r="AB365" s="154"/>
      <c r="AC365" s="154"/>
    </row>
    <row r="366" spans="1:29" s="14" customFormat="1" ht="18" customHeight="1" x14ac:dyDescent="0.25">
      <c r="A366" s="98" t="s">
        <v>791</v>
      </c>
      <c r="B366" s="366"/>
      <c r="C366" s="99" t="s">
        <v>758</v>
      </c>
      <c r="D366" s="42" t="s">
        <v>634</v>
      </c>
      <c r="E366" s="196">
        <v>0</v>
      </c>
      <c r="F366" s="146" t="s">
        <v>384</v>
      </c>
      <c r="H366" s="78"/>
      <c r="L366" s="154"/>
      <c r="M366" s="154"/>
      <c r="N366" s="154"/>
      <c r="O366" s="154"/>
      <c r="P366" s="154"/>
      <c r="Q366" s="154"/>
      <c r="R366" s="154"/>
      <c r="S366" s="154"/>
      <c r="T366" s="154"/>
      <c r="U366" s="154"/>
      <c r="V366" s="154"/>
      <c r="W366" s="154"/>
      <c r="X366" s="154"/>
      <c r="Y366" s="154"/>
      <c r="Z366" s="154"/>
      <c r="AA366" s="154"/>
      <c r="AB366" s="154"/>
      <c r="AC366" s="154"/>
    </row>
    <row r="367" spans="1:29" s="14" customFormat="1" ht="18" customHeight="1" x14ac:dyDescent="0.25">
      <c r="A367" s="98" t="s">
        <v>791</v>
      </c>
      <c r="B367" s="366"/>
      <c r="C367" s="99" t="s">
        <v>759</v>
      </c>
      <c r="D367" s="102" t="s">
        <v>635</v>
      </c>
      <c r="E367" s="196">
        <v>0</v>
      </c>
      <c r="F367" s="146" t="s">
        <v>384</v>
      </c>
      <c r="H367" s="78"/>
      <c r="L367" s="154"/>
      <c r="M367" s="154"/>
      <c r="N367" s="154"/>
      <c r="O367" s="154"/>
      <c r="P367" s="154"/>
      <c r="Q367" s="154"/>
      <c r="R367" s="154"/>
      <c r="S367" s="154"/>
      <c r="T367" s="154"/>
      <c r="U367" s="154"/>
      <c r="V367" s="154"/>
      <c r="W367" s="154"/>
      <c r="X367" s="154"/>
      <c r="Y367" s="154"/>
      <c r="Z367" s="154"/>
      <c r="AA367" s="154"/>
      <c r="AB367" s="154"/>
      <c r="AC367" s="154"/>
    </row>
    <row r="368" spans="1:29" s="14" customFormat="1" ht="18" customHeight="1" x14ac:dyDescent="0.25">
      <c r="A368" s="98" t="s">
        <v>791</v>
      </c>
      <c r="B368" s="366"/>
      <c r="C368" s="99" t="s">
        <v>830</v>
      </c>
      <c r="D368" s="102" t="s">
        <v>831</v>
      </c>
      <c r="E368" s="196">
        <v>0</v>
      </c>
      <c r="F368" s="146" t="s">
        <v>384</v>
      </c>
      <c r="H368" s="78"/>
      <c r="L368" s="154"/>
      <c r="M368" s="154"/>
      <c r="N368" s="154"/>
      <c r="O368" s="154"/>
      <c r="P368" s="154"/>
      <c r="Q368" s="154"/>
      <c r="R368" s="154"/>
      <c r="S368" s="154"/>
      <c r="T368" s="154"/>
      <c r="U368" s="154"/>
      <c r="V368" s="154"/>
      <c r="W368" s="154"/>
      <c r="X368" s="154"/>
      <c r="Y368" s="154"/>
      <c r="Z368" s="154"/>
      <c r="AA368" s="154"/>
      <c r="AB368" s="154"/>
      <c r="AC368" s="154"/>
    </row>
    <row r="369" spans="1:29" s="14" customFormat="1" ht="18" customHeight="1" x14ac:dyDescent="0.25">
      <c r="A369" s="98" t="s">
        <v>791</v>
      </c>
      <c r="B369" s="365" t="s">
        <v>726</v>
      </c>
      <c r="C369" s="99" t="s">
        <v>760</v>
      </c>
      <c r="D369" s="100" t="s">
        <v>761</v>
      </c>
      <c r="E369" s="101">
        <f>SUM(E370:E390)</f>
        <v>0</v>
      </c>
      <c r="F369" s="169" t="s">
        <v>383</v>
      </c>
      <c r="L369" s="154"/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  <c r="W369" s="154"/>
      <c r="X369" s="154"/>
      <c r="Y369" s="154"/>
      <c r="Z369" s="154"/>
      <c r="AA369" s="154"/>
      <c r="AB369" s="154"/>
      <c r="AC369" s="154"/>
    </row>
    <row r="370" spans="1:29" s="14" customFormat="1" ht="18" customHeight="1" x14ac:dyDescent="0.25">
      <c r="A370" s="98" t="s">
        <v>791</v>
      </c>
      <c r="B370" s="366"/>
      <c r="C370" s="99" t="s">
        <v>762</v>
      </c>
      <c r="D370" s="42" t="s">
        <v>331</v>
      </c>
      <c r="E370" s="196">
        <v>0</v>
      </c>
      <c r="F370" s="146" t="s">
        <v>384</v>
      </c>
      <c r="H370" s="78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4"/>
      <c r="Z370" s="154"/>
      <c r="AA370" s="154"/>
      <c r="AB370" s="154"/>
      <c r="AC370" s="154"/>
    </row>
    <row r="371" spans="1:29" s="14" customFormat="1" ht="18" customHeight="1" x14ac:dyDescent="0.25">
      <c r="A371" s="98" t="s">
        <v>791</v>
      </c>
      <c r="B371" s="366"/>
      <c r="C371" s="99" t="s">
        <v>763</v>
      </c>
      <c r="D371" s="42" t="s">
        <v>332</v>
      </c>
      <c r="E371" s="196">
        <v>0</v>
      </c>
      <c r="F371" s="146" t="s">
        <v>384</v>
      </c>
      <c r="H371" s="78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4"/>
      <c r="Z371" s="154"/>
      <c r="AA371" s="154"/>
      <c r="AB371" s="154"/>
      <c r="AC371" s="154"/>
    </row>
    <row r="372" spans="1:29" s="14" customFormat="1" ht="18" customHeight="1" x14ac:dyDescent="0.25">
      <c r="A372" s="98" t="s">
        <v>791</v>
      </c>
      <c r="B372" s="366"/>
      <c r="C372" s="99" t="s">
        <v>764</v>
      </c>
      <c r="D372" s="42" t="s">
        <v>612</v>
      </c>
      <c r="E372" s="196">
        <v>0</v>
      </c>
      <c r="F372" s="146" t="s">
        <v>384</v>
      </c>
      <c r="H372" s="78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4"/>
      <c r="Z372" s="154"/>
      <c r="AA372" s="154"/>
      <c r="AB372" s="154"/>
      <c r="AC372" s="154"/>
    </row>
    <row r="373" spans="1:29" s="14" customFormat="1" ht="18" customHeight="1" x14ac:dyDescent="0.25">
      <c r="A373" s="98" t="s">
        <v>791</v>
      </c>
      <c r="B373" s="366"/>
      <c r="C373" s="99" t="s">
        <v>765</v>
      </c>
      <c r="D373" s="42" t="s">
        <v>616</v>
      </c>
      <c r="E373" s="196">
        <v>0</v>
      </c>
      <c r="F373" s="146" t="s">
        <v>384</v>
      </c>
      <c r="H373" s="78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4"/>
      <c r="Z373" s="154"/>
      <c r="AA373" s="154"/>
      <c r="AB373" s="154"/>
      <c r="AC373" s="154"/>
    </row>
    <row r="374" spans="1:29" s="14" customFormat="1" ht="18" customHeight="1" x14ac:dyDescent="0.25">
      <c r="A374" s="98" t="s">
        <v>791</v>
      </c>
      <c r="B374" s="366"/>
      <c r="C374" s="99" t="s">
        <v>766</v>
      </c>
      <c r="D374" s="42" t="s">
        <v>617</v>
      </c>
      <c r="E374" s="196">
        <v>0</v>
      </c>
      <c r="F374" s="146" t="s">
        <v>384</v>
      </c>
      <c r="H374" s="78"/>
      <c r="L374" s="154"/>
      <c r="M374" s="154"/>
      <c r="N374" s="154"/>
      <c r="O374" s="154"/>
      <c r="P374" s="154"/>
      <c r="Q374" s="154"/>
      <c r="R374" s="154"/>
      <c r="S374" s="154"/>
      <c r="T374" s="154"/>
      <c r="U374" s="154"/>
      <c r="V374" s="154"/>
      <c r="W374" s="154"/>
      <c r="X374" s="154"/>
      <c r="Y374" s="154"/>
      <c r="Z374" s="154"/>
      <c r="AA374" s="154"/>
      <c r="AB374" s="154"/>
      <c r="AC374" s="154"/>
    </row>
    <row r="375" spans="1:29" s="14" customFormat="1" ht="18" customHeight="1" x14ac:dyDescent="0.25">
      <c r="A375" s="98" t="s">
        <v>791</v>
      </c>
      <c r="B375" s="366"/>
      <c r="C375" s="99" t="s">
        <v>767</v>
      </c>
      <c r="D375" s="42" t="s">
        <v>687</v>
      </c>
      <c r="E375" s="196">
        <v>0</v>
      </c>
      <c r="F375" s="146" t="s">
        <v>384</v>
      </c>
      <c r="H375" s="78"/>
      <c r="L375" s="154"/>
      <c r="M375" s="154"/>
      <c r="N375" s="154"/>
      <c r="O375" s="154"/>
      <c r="P375" s="154"/>
      <c r="Q375" s="154"/>
      <c r="R375" s="154"/>
      <c r="S375" s="154"/>
      <c r="T375" s="154"/>
      <c r="U375" s="154"/>
      <c r="V375" s="154"/>
      <c r="W375" s="154"/>
      <c r="X375" s="154"/>
      <c r="Y375" s="154"/>
      <c r="Z375" s="154"/>
      <c r="AA375" s="154"/>
      <c r="AB375" s="154"/>
      <c r="AC375" s="154"/>
    </row>
    <row r="376" spans="1:29" s="14" customFormat="1" ht="18" customHeight="1" x14ac:dyDescent="0.25">
      <c r="A376" s="98" t="s">
        <v>791</v>
      </c>
      <c r="B376" s="366"/>
      <c r="C376" s="99" t="s">
        <v>768</v>
      </c>
      <c r="D376" s="42" t="s">
        <v>87</v>
      </c>
      <c r="E376" s="196">
        <v>0</v>
      </c>
      <c r="F376" s="146" t="s">
        <v>384</v>
      </c>
      <c r="H376" s="78"/>
      <c r="L376" s="154"/>
      <c r="M376" s="154"/>
      <c r="N376" s="154"/>
      <c r="O376" s="154"/>
      <c r="P376" s="154"/>
      <c r="Q376" s="154"/>
      <c r="R376" s="154"/>
      <c r="S376" s="154"/>
      <c r="T376" s="154"/>
      <c r="U376" s="154"/>
      <c r="V376" s="154"/>
      <c r="W376" s="154"/>
      <c r="X376" s="154"/>
      <c r="Y376" s="154"/>
      <c r="Z376" s="154"/>
      <c r="AA376" s="154"/>
      <c r="AB376" s="154"/>
      <c r="AC376" s="154"/>
    </row>
    <row r="377" spans="1:29" s="14" customFormat="1" ht="18" customHeight="1" x14ac:dyDescent="0.25">
      <c r="A377" s="98" t="s">
        <v>791</v>
      </c>
      <c r="B377" s="366"/>
      <c r="C377" s="99" t="s">
        <v>769</v>
      </c>
      <c r="D377" s="42" t="s">
        <v>618</v>
      </c>
      <c r="E377" s="196">
        <v>0</v>
      </c>
      <c r="F377" s="146" t="s">
        <v>384</v>
      </c>
      <c r="H377" s="78"/>
      <c r="L377" s="154"/>
      <c r="M377" s="154"/>
      <c r="N377" s="154"/>
      <c r="O377" s="154"/>
      <c r="P377" s="154"/>
      <c r="Q377" s="154"/>
      <c r="R377" s="154"/>
      <c r="S377" s="154"/>
      <c r="T377" s="154"/>
      <c r="U377" s="154"/>
      <c r="V377" s="154"/>
      <c r="W377" s="154"/>
      <c r="X377" s="154"/>
      <c r="Y377" s="154"/>
      <c r="Z377" s="154"/>
      <c r="AA377" s="154"/>
      <c r="AB377" s="154"/>
      <c r="AC377" s="154"/>
    </row>
    <row r="378" spans="1:29" s="14" customFormat="1" ht="18" customHeight="1" x14ac:dyDescent="0.25">
      <c r="A378" s="98" t="s">
        <v>791</v>
      </c>
      <c r="B378" s="366"/>
      <c r="C378" s="99" t="s">
        <v>770</v>
      </c>
      <c r="D378" s="42" t="s">
        <v>619</v>
      </c>
      <c r="E378" s="196">
        <v>0</v>
      </c>
      <c r="F378" s="146" t="s">
        <v>384</v>
      </c>
      <c r="K378" s="23" t="s">
        <v>549</v>
      </c>
      <c r="L378" s="153"/>
      <c r="M378" s="154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  <c r="Z378" s="154"/>
      <c r="AA378" s="154"/>
      <c r="AB378" s="154"/>
      <c r="AC378" s="154"/>
    </row>
    <row r="379" spans="1:29" s="14" customFormat="1" ht="18" customHeight="1" x14ac:dyDescent="0.25">
      <c r="A379" s="98" t="s">
        <v>791</v>
      </c>
      <c r="B379" s="366"/>
      <c r="C379" s="99" t="s">
        <v>771</v>
      </c>
      <c r="D379" s="42" t="s">
        <v>626</v>
      </c>
      <c r="E379" s="196">
        <v>0</v>
      </c>
      <c r="F379" s="146" t="s">
        <v>384</v>
      </c>
      <c r="H379" s="74"/>
      <c r="I379" s="21"/>
      <c r="L379" s="154"/>
      <c r="M379" s="154"/>
      <c r="N379" s="154"/>
      <c r="O379" s="154"/>
      <c r="P379" s="154"/>
      <c r="Q379" s="154"/>
      <c r="R379" s="154"/>
      <c r="S379" s="154"/>
      <c r="T379" s="154"/>
      <c r="U379" s="154"/>
      <c r="V379" s="154"/>
      <c r="W379" s="154"/>
      <c r="X379" s="154"/>
      <c r="Y379" s="154"/>
      <c r="Z379" s="154"/>
      <c r="AA379" s="154"/>
      <c r="AB379" s="154"/>
      <c r="AC379" s="154"/>
    </row>
    <row r="380" spans="1:29" s="14" customFormat="1" ht="18" customHeight="1" x14ac:dyDescent="0.25">
      <c r="A380" s="98" t="s">
        <v>791</v>
      </c>
      <c r="B380" s="366"/>
      <c r="C380" s="99" t="s">
        <v>772</v>
      </c>
      <c r="D380" s="42" t="s">
        <v>627</v>
      </c>
      <c r="E380" s="196">
        <v>0</v>
      </c>
      <c r="F380" s="146" t="s">
        <v>384</v>
      </c>
      <c r="H380" s="78"/>
      <c r="L380" s="154"/>
      <c r="M380" s="154"/>
      <c r="N380" s="154"/>
      <c r="O380" s="154"/>
      <c r="P380" s="154"/>
      <c r="Q380" s="154"/>
      <c r="R380" s="154"/>
      <c r="S380" s="154"/>
      <c r="T380" s="154"/>
      <c r="U380" s="154"/>
      <c r="V380" s="154"/>
      <c r="W380" s="154"/>
      <c r="X380" s="154"/>
      <c r="Y380" s="154"/>
      <c r="Z380" s="154"/>
      <c r="AA380" s="154"/>
      <c r="AB380" s="154"/>
      <c r="AC380" s="154"/>
    </row>
    <row r="381" spans="1:29" s="14" customFormat="1" ht="18" customHeight="1" x14ac:dyDescent="0.25">
      <c r="A381" s="98" t="s">
        <v>791</v>
      </c>
      <c r="B381" s="366"/>
      <c r="C381" s="99" t="s">
        <v>773</v>
      </c>
      <c r="D381" s="102" t="s">
        <v>628</v>
      </c>
      <c r="E381" s="196">
        <v>0</v>
      </c>
      <c r="F381" s="146" t="s">
        <v>384</v>
      </c>
      <c r="H381" s="78"/>
      <c r="L381" s="154"/>
      <c r="M381" s="154"/>
      <c r="N381" s="154"/>
      <c r="O381" s="154"/>
      <c r="P381" s="154"/>
      <c r="Q381" s="154"/>
      <c r="R381" s="154"/>
      <c r="S381" s="154"/>
      <c r="T381" s="154"/>
      <c r="U381" s="154"/>
      <c r="V381" s="154"/>
      <c r="W381" s="154"/>
      <c r="X381" s="154"/>
      <c r="Y381" s="154"/>
      <c r="Z381" s="154"/>
      <c r="AA381" s="154"/>
      <c r="AB381" s="154"/>
      <c r="AC381" s="154"/>
    </row>
    <row r="382" spans="1:29" s="14" customFormat="1" ht="18" customHeight="1" x14ac:dyDescent="0.25">
      <c r="A382" s="98" t="s">
        <v>791</v>
      </c>
      <c r="B382" s="366"/>
      <c r="C382" s="99" t="s">
        <v>774</v>
      </c>
      <c r="D382" s="102" t="s">
        <v>629</v>
      </c>
      <c r="E382" s="196">
        <v>0</v>
      </c>
      <c r="F382" s="146" t="s">
        <v>384</v>
      </c>
      <c r="H382" s="78"/>
      <c r="L382" s="154"/>
      <c r="M382" s="154"/>
      <c r="N382" s="154"/>
      <c r="O382" s="154"/>
      <c r="P382" s="154"/>
      <c r="Q382" s="154"/>
      <c r="R382" s="154"/>
      <c r="S382" s="154"/>
      <c r="T382" s="154"/>
      <c r="U382" s="154"/>
      <c r="V382" s="154"/>
      <c r="W382" s="154"/>
      <c r="X382" s="154"/>
      <c r="Y382" s="154"/>
      <c r="Z382" s="154"/>
      <c r="AA382" s="154"/>
      <c r="AB382" s="154"/>
      <c r="AC382" s="154"/>
    </row>
    <row r="383" spans="1:29" s="14" customFormat="1" ht="18" customHeight="1" x14ac:dyDescent="0.25">
      <c r="A383" s="98" t="s">
        <v>791</v>
      </c>
      <c r="B383" s="366"/>
      <c r="C383" s="99" t="s">
        <v>775</v>
      </c>
      <c r="D383" s="102" t="s">
        <v>630</v>
      </c>
      <c r="E383" s="196">
        <v>0</v>
      </c>
      <c r="F383" s="146" t="s">
        <v>384</v>
      </c>
      <c r="H383" s="78"/>
      <c r="L383" s="154"/>
      <c r="M383" s="154"/>
      <c r="N383" s="154"/>
      <c r="O383" s="154"/>
      <c r="P383" s="154"/>
      <c r="Q383" s="154"/>
      <c r="R383" s="154"/>
      <c r="S383" s="154"/>
      <c r="T383" s="154"/>
      <c r="U383" s="154"/>
      <c r="V383" s="154"/>
      <c r="W383" s="154"/>
      <c r="X383" s="154"/>
      <c r="Y383" s="154"/>
      <c r="Z383" s="154"/>
      <c r="AA383" s="154"/>
      <c r="AB383" s="154"/>
      <c r="AC383" s="154"/>
    </row>
    <row r="384" spans="1:29" s="14" customFormat="1" ht="18" customHeight="1" x14ac:dyDescent="0.25">
      <c r="A384" s="98" t="s">
        <v>791</v>
      </c>
      <c r="B384" s="366"/>
      <c r="C384" s="99" t="s">
        <v>776</v>
      </c>
      <c r="D384" s="102" t="s">
        <v>631</v>
      </c>
      <c r="E384" s="196">
        <v>0</v>
      </c>
      <c r="F384" s="146" t="s">
        <v>384</v>
      </c>
      <c r="H384" s="78"/>
      <c r="L384" s="154"/>
      <c r="M384" s="154"/>
      <c r="N384" s="154"/>
      <c r="O384" s="154"/>
      <c r="P384" s="154"/>
      <c r="Q384" s="154"/>
      <c r="R384" s="154"/>
      <c r="S384" s="154"/>
      <c r="T384" s="154"/>
      <c r="U384" s="154"/>
      <c r="V384" s="154"/>
      <c r="W384" s="154"/>
      <c r="X384" s="154"/>
      <c r="Y384" s="154"/>
      <c r="Z384" s="154"/>
      <c r="AA384" s="154"/>
      <c r="AB384" s="154"/>
      <c r="AC384" s="154"/>
    </row>
    <row r="385" spans="1:29" s="14" customFormat="1" ht="18" customHeight="1" x14ac:dyDescent="0.25">
      <c r="A385" s="98" t="s">
        <v>791</v>
      </c>
      <c r="B385" s="366"/>
      <c r="C385" s="99" t="s">
        <v>777</v>
      </c>
      <c r="D385" s="102" t="s">
        <v>632</v>
      </c>
      <c r="E385" s="196">
        <v>0</v>
      </c>
      <c r="F385" s="146" t="s">
        <v>384</v>
      </c>
      <c r="H385" s="78"/>
      <c r="L385" s="154"/>
      <c r="M385" s="154"/>
      <c r="N385" s="154"/>
      <c r="O385" s="154"/>
      <c r="P385" s="154"/>
      <c r="Q385" s="154"/>
      <c r="R385" s="154"/>
      <c r="S385" s="154"/>
      <c r="T385" s="154"/>
      <c r="U385" s="154"/>
      <c r="V385" s="154"/>
      <c r="W385" s="154"/>
      <c r="X385" s="154"/>
      <c r="Y385" s="154"/>
      <c r="Z385" s="154"/>
      <c r="AA385" s="154"/>
      <c r="AB385" s="154"/>
      <c r="AC385" s="154"/>
    </row>
    <row r="386" spans="1:29" s="14" customFormat="1" ht="18" customHeight="1" x14ac:dyDescent="0.25">
      <c r="A386" s="98" t="s">
        <v>791</v>
      </c>
      <c r="B386" s="366"/>
      <c r="C386" s="99" t="s">
        <v>778</v>
      </c>
      <c r="D386" s="42" t="s">
        <v>502</v>
      </c>
      <c r="E386" s="196">
        <v>0</v>
      </c>
      <c r="F386" s="146" t="s">
        <v>384</v>
      </c>
      <c r="H386" s="78"/>
      <c r="L386" s="154"/>
      <c r="M386" s="154"/>
      <c r="N386" s="154"/>
      <c r="O386" s="154"/>
      <c r="P386" s="154"/>
      <c r="Q386" s="154"/>
      <c r="R386" s="154"/>
      <c r="S386" s="154"/>
      <c r="T386" s="154"/>
      <c r="U386" s="154"/>
      <c r="V386" s="154"/>
      <c r="W386" s="154"/>
      <c r="X386" s="154"/>
      <c r="Y386" s="154"/>
      <c r="Z386" s="154"/>
      <c r="AA386" s="154"/>
      <c r="AB386" s="154"/>
      <c r="AC386" s="154"/>
    </row>
    <row r="387" spans="1:29" s="14" customFormat="1" ht="18" customHeight="1" x14ac:dyDescent="0.25">
      <c r="A387" s="98" t="s">
        <v>791</v>
      </c>
      <c r="B387" s="366"/>
      <c r="C387" s="99" t="s">
        <v>779</v>
      </c>
      <c r="D387" s="102" t="s">
        <v>307</v>
      </c>
      <c r="E387" s="196">
        <v>0</v>
      </c>
      <c r="F387" s="146" t="s">
        <v>384</v>
      </c>
      <c r="H387" s="78"/>
      <c r="L387" s="154"/>
      <c r="M387" s="154"/>
      <c r="N387" s="154"/>
      <c r="O387" s="154"/>
      <c r="P387" s="154"/>
      <c r="Q387" s="154"/>
      <c r="R387" s="154"/>
      <c r="S387" s="154"/>
      <c r="T387" s="154"/>
      <c r="U387" s="154"/>
      <c r="V387" s="154"/>
      <c r="W387" s="154"/>
      <c r="X387" s="154"/>
      <c r="Y387" s="154"/>
      <c r="Z387" s="154"/>
      <c r="AA387" s="154"/>
      <c r="AB387" s="154"/>
      <c r="AC387" s="154"/>
    </row>
    <row r="388" spans="1:29" s="14" customFormat="1" ht="18" customHeight="1" x14ac:dyDescent="0.25">
      <c r="A388" s="98" t="s">
        <v>791</v>
      </c>
      <c r="B388" s="366"/>
      <c r="C388" s="99" t="s">
        <v>780</v>
      </c>
      <c r="D388" s="102" t="s">
        <v>625</v>
      </c>
      <c r="E388" s="196">
        <v>0</v>
      </c>
      <c r="F388" s="146" t="s">
        <v>384</v>
      </c>
      <c r="H388" s="78"/>
      <c r="L388" s="154"/>
      <c r="M388" s="154"/>
      <c r="N388" s="154"/>
      <c r="O388" s="154"/>
      <c r="P388" s="154"/>
      <c r="Q388" s="154"/>
      <c r="R388" s="154"/>
      <c r="S388" s="154"/>
      <c r="T388" s="154"/>
      <c r="U388" s="154"/>
      <c r="V388" s="154"/>
      <c r="W388" s="154"/>
      <c r="X388" s="154"/>
      <c r="Y388" s="154"/>
      <c r="Z388" s="154"/>
      <c r="AA388" s="154"/>
      <c r="AB388" s="154"/>
      <c r="AC388" s="154"/>
    </row>
    <row r="389" spans="1:29" s="14" customFormat="1" ht="18" customHeight="1" x14ac:dyDescent="0.25">
      <c r="A389" s="98" t="s">
        <v>791</v>
      </c>
      <c r="B389" s="366"/>
      <c r="C389" s="99" t="s">
        <v>827</v>
      </c>
      <c r="D389" s="102" t="s">
        <v>288</v>
      </c>
      <c r="E389" s="196">
        <v>0</v>
      </c>
      <c r="F389" s="146" t="s">
        <v>384</v>
      </c>
      <c r="H389" s="78"/>
      <c r="L389" s="154"/>
      <c r="M389" s="154"/>
      <c r="N389" s="154"/>
      <c r="O389" s="154"/>
      <c r="P389" s="154"/>
      <c r="Q389" s="154"/>
      <c r="R389" s="154"/>
      <c r="S389" s="154"/>
      <c r="T389" s="154"/>
      <c r="U389" s="154"/>
      <c r="V389" s="154"/>
      <c r="W389" s="154"/>
      <c r="X389" s="154"/>
      <c r="Y389" s="154"/>
      <c r="Z389" s="154"/>
      <c r="AA389" s="154"/>
      <c r="AB389" s="154"/>
      <c r="AC389" s="154"/>
    </row>
    <row r="390" spans="1:29" s="14" customFormat="1" ht="18" customHeight="1" x14ac:dyDescent="0.25">
      <c r="A390" s="98" t="s">
        <v>791</v>
      </c>
      <c r="B390" s="366"/>
      <c r="C390" s="99" t="s">
        <v>914</v>
      </c>
      <c r="D390" s="102" t="s">
        <v>911</v>
      </c>
      <c r="E390" s="196">
        <v>0</v>
      </c>
      <c r="F390" s="146" t="s">
        <v>384</v>
      </c>
      <c r="H390" s="78"/>
      <c r="L390" s="154"/>
      <c r="M390" s="154"/>
      <c r="N390" s="154"/>
      <c r="O390" s="154"/>
      <c r="P390" s="154"/>
      <c r="Q390" s="154"/>
      <c r="R390" s="154"/>
      <c r="S390" s="154"/>
      <c r="T390" s="154"/>
      <c r="U390" s="154"/>
      <c r="V390" s="154"/>
      <c r="W390" s="154"/>
      <c r="X390" s="154"/>
      <c r="Y390" s="154"/>
      <c r="Z390" s="154"/>
      <c r="AA390" s="154"/>
      <c r="AB390" s="154"/>
      <c r="AC390" s="154"/>
    </row>
    <row r="391" spans="1:29" s="14" customFormat="1" ht="18" customHeight="1" x14ac:dyDescent="0.25">
      <c r="A391" s="98" t="s">
        <v>791</v>
      </c>
      <c r="B391" s="365" t="s">
        <v>726</v>
      </c>
      <c r="C391" s="99" t="s">
        <v>781</v>
      </c>
      <c r="D391" s="100" t="s">
        <v>782</v>
      </c>
      <c r="E391" s="101">
        <f>SUM(E392:E394)</f>
        <v>0</v>
      </c>
      <c r="F391" s="169" t="s">
        <v>383</v>
      </c>
      <c r="H391" s="78"/>
      <c r="L391" s="154"/>
      <c r="M391" s="154"/>
      <c r="N391" s="154"/>
      <c r="O391" s="154"/>
      <c r="P391" s="154"/>
      <c r="Q391" s="154"/>
      <c r="R391" s="154"/>
      <c r="S391" s="154"/>
      <c r="T391" s="154"/>
      <c r="U391" s="154"/>
      <c r="V391" s="154"/>
      <c r="W391" s="154"/>
      <c r="X391" s="154"/>
      <c r="Y391" s="154"/>
      <c r="Z391" s="154"/>
      <c r="AA391" s="154"/>
      <c r="AB391" s="154"/>
      <c r="AC391" s="154"/>
    </row>
    <row r="392" spans="1:29" s="14" customFormat="1" ht="18" customHeight="1" x14ac:dyDescent="0.25">
      <c r="A392" s="98" t="s">
        <v>791</v>
      </c>
      <c r="B392" s="366"/>
      <c r="C392" s="99" t="s">
        <v>783</v>
      </c>
      <c r="D392" s="42" t="s">
        <v>621</v>
      </c>
      <c r="E392" s="196">
        <v>0</v>
      </c>
      <c r="F392" s="146" t="s">
        <v>384</v>
      </c>
      <c r="H392" s="78"/>
      <c r="L392" s="154"/>
      <c r="M392" s="154"/>
      <c r="N392" s="154"/>
      <c r="O392" s="154"/>
      <c r="P392" s="154"/>
      <c r="Q392" s="154"/>
      <c r="R392" s="154"/>
      <c r="S392" s="154"/>
      <c r="T392" s="154"/>
      <c r="U392" s="154"/>
      <c r="V392" s="154"/>
      <c r="W392" s="154"/>
      <c r="X392" s="154"/>
      <c r="Y392" s="154"/>
      <c r="Z392" s="154"/>
      <c r="AA392" s="154"/>
      <c r="AB392" s="154"/>
      <c r="AC392" s="154"/>
    </row>
    <row r="393" spans="1:29" s="14" customFormat="1" ht="18" customHeight="1" x14ac:dyDescent="0.25">
      <c r="A393" s="98" t="s">
        <v>791</v>
      </c>
      <c r="B393" s="366"/>
      <c r="C393" s="99" t="s">
        <v>784</v>
      </c>
      <c r="D393" s="42" t="s">
        <v>622</v>
      </c>
      <c r="E393" s="196">
        <v>0</v>
      </c>
      <c r="F393" s="146" t="s">
        <v>384</v>
      </c>
      <c r="H393" s="78"/>
      <c r="L393" s="154"/>
      <c r="M393" s="154"/>
      <c r="N393" s="154"/>
      <c r="O393" s="154"/>
      <c r="P393" s="154"/>
      <c r="Q393" s="154"/>
      <c r="R393" s="154"/>
      <c r="S393" s="154"/>
      <c r="T393" s="154"/>
      <c r="U393" s="154"/>
      <c r="V393" s="154"/>
      <c r="W393" s="154"/>
      <c r="X393" s="154"/>
      <c r="Y393" s="154"/>
      <c r="Z393" s="154"/>
      <c r="AA393" s="154"/>
      <c r="AB393" s="154"/>
      <c r="AC393" s="154"/>
    </row>
    <row r="394" spans="1:29" s="14" customFormat="1" ht="18" customHeight="1" x14ac:dyDescent="0.25">
      <c r="A394" s="98" t="s">
        <v>791</v>
      </c>
      <c r="B394" s="366"/>
      <c r="C394" s="99" t="s">
        <v>915</v>
      </c>
      <c r="D394" s="42" t="s">
        <v>911</v>
      </c>
      <c r="E394" s="196">
        <v>0</v>
      </c>
      <c r="F394" s="146" t="s">
        <v>384</v>
      </c>
      <c r="H394" s="78"/>
      <c r="L394" s="154"/>
      <c r="M394" s="154"/>
      <c r="N394" s="154"/>
      <c r="O394" s="154"/>
      <c r="P394" s="154"/>
      <c r="Q394" s="154"/>
      <c r="R394" s="154"/>
      <c r="S394" s="154"/>
      <c r="T394" s="154"/>
      <c r="U394" s="154"/>
      <c r="V394" s="154"/>
      <c r="W394" s="154"/>
      <c r="X394" s="154"/>
      <c r="Y394" s="154"/>
      <c r="Z394" s="154"/>
      <c r="AA394" s="154"/>
      <c r="AB394" s="154"/>
      <c r="AC394" s="154"/>
    </row>
    <row r="395" spans="1:29" s="14" customFormat="1" ht="18" customHeight="1" x14ac:dyDescent="0.25">
      <c r="A395" s="98" t="s">
        <v>791</v>
      </c>
      <c r="B395" s="365" t="s">
        <v>726</v>
      </c>
      <c r="C395" s="99" t="s">
        <v>785</v>
      </c>
      <c r="D395" s="100" t="s">
        <v>786</v>
      </c>
      <c r="E395" s="101">
        <f>SUM(E396)</f>
        <v>0</v>
      </c>
      <c r="F395" s="169" t="s">
        <v>383</v>
      </c>
      <c r="H395" s="78"/>
      <c r="L395" s="154"/>
      <c r="M395" s="154"/>
      <c r="N395" s="154"/>
      <c r="O395" s="154"/>
      <c r="P395" s="154"/>
      <c r="Q395" s="154"/>
      <c r="R395" s="154"/>
      <c r="S395" s="154"/>
      <c r="T395" s="154"/>
      <c r="U395" s="154"/>
      <c r="V395" s="154"/>
      <c r="W395" s="154"/>
      <c r="X395" s="154"/>
      <c r="Y395" s="154"/>
      <c r="Z395" s="154"/>
      <c r="AA395" s="154"/>
      <c r="AB395" s="154"/>
      <c r="AC395" s="154"/>
    </row>
    <row r="396" spans="1:29" s="14" customFormat="1" ht="18" customHeight="1" x14ac:dyDescent="0.25">
      <c r="A396" s="98" t="s">
        <v>791</v>
      </c>
      <c r="B396" s="366"/>
      <c r="C396" s="99" t="s">
        <v>787</v>
      </c>
      <c r="D396" s="42" t="s">
        <v>624</v>
      </c>
      <c r="E396" s="196">
        <v>0</v>
      </c>
      <c r="F396" s="146" t="s">
        <v>384</v>
      </c>
      <c r="H396" s="78"/>
      <c r="L396" s="154"/>
      <c r="M396" s="154"/>
      <c r="N396" s="154"/>
      <c r="O396" s="154"/>
      <c r="P396" s="154"/>
      <c r="Q396" s="154"/>
      <c r="R396" s="154"/>
      <c r="S396" s="154"/>
      <c r="T396" s="154"/>
      <c r="U396" s="154"/>
      <c r="V396" s="154"/>
      <c r="W396" s="154"/>
      <c r="X396" s="154"/>
      <c r="Y396" s="154"/>
      <c r="Z396" s="154"/>
      <c r="AA396" s="154"/>
      <c r="AB396" s="154"/>
      <c r="AC396" s="154"/>
    </row>
    <row r="397" spans="1:29" s="14" customFormat="1" ht="18" customHeight="1" x14ac:dyDescent="0.25">
      <c r="A397" s="98" t="s">
        <v>791</v>
      </c>
      <c r="B397" s="365" t="s">
        <v>726</v>
      </c>
      <c r="C397" s="99" t="s">
        <v>788</v>
      </c>
      <c r="D397" s="100" t="s">
        <v>789</v>
      </c>
      <c r="E397" s="101">
        <f>SUM(E398)</f>
        <v>0</v>
      </c>
      <c r="F397" s="169" t="s">
        <v>383</v>
      </c>
      <c r="H397" s="78"/>
      <c r="L397" s="154"/>
      <c r="M397" s="154"/>
      <c r="N397" s="154"/>
      <c r="O397" s="154"/>
      <c r="P397" s="154"/>
      <c r="Q397" s="154"/>
      <c r="R397" s="154"/>
      <c r="S397" s="154"/>
      <c r="T397" s="154"/>
      <c r="U397" s="154"/>
      <c r="V397" s="154"/>
      <c r="W397" s="154"/>
      <c r="X397" s="154"/>
      <c r="Y397" s="154"/>
      <c r="Z397" s="154"/>
      <c r="AA397" s="154"/>
      <c r="AB397" s="154"/>
      <c r="AC397" s="154"/>
    </row>
    <row r="398" spans="1:29" s="14" customFormat="1" ht="18" customHeight="1" x14ac:dyDescent="0.25">
      <c r="A398" s="98" t="s">
        <v>791</v>
      </c>
      <c r="B398" s="366"/>
      <c r="C398" s="99" t="s">
        <v>790</v>
      </c>
      <c r="D398" s="102" t="s">
        <v>633</v>
      </c>
      <c r="E398" s="196">
        <v>0</v>
      </c>
      <c r="F398" s="146" t="s">
        <v>384</v>
      </c>
      <c r="H398" s="78"/>
      <c r="L398" s="154"/>
      <c r="M398" s="154"/>
      <c r="N398" s="154"/>
      <c r="O398" s="154"/>
      <c r="P398" s="154"/>
      <c r="Q398" s="154"/>
      <c r="R398" s="154"/>
      <c r="S398" s="154"/>
      <c r="T398" s="154"/>
      <c r="U398" s="154"/>
      <c r="V398" s="154"/>
      <c r="W398" s="154"/>
      <c r="X398" s="154"/>
      <c r="Y398" s="154"/>
      <c r="Z398" s="154"/>
      <c r="AA398" s="154"/>
      <c r="AB398" s="154"/>
      <c r="AC398" s="154"/>
    </row>
    <row r="399" spans="1:29" s="14" customFormat="1" ht="45" x14ac:dyDescent="0.25">
      <c r="A399" s="98" t="s">
        <v>791</v>
      </c>
      <c r="B399" s="355"/>
      <c r="C399" s="89" t="s">
        <v>333</v>
      </c>
      <c r="D399" s="89" t="s">
        <v>1113</v>
      </c>
      <c r="E399" s="60">
        <f>+E400+E471</f>
        <v>72299596.189999998</v>
      </c>
      <c r="F399" s="169" t="s">
        <v>383</v>
      </c>
      <c r="H399" s="78"/>
      <c r="L399" s="154"/>
      <c r="M399" s="154"/>
      <c r="N399" s="154"/>
      <c r="O399" s="154"/>
      <c r="P399" s="154"/>
      <c r="Q399" s="154"/>
      <c r="R399" s="154"/>
      <c r="S399" s="154"/>
      <c r="T399" s="154"/>
      <c r="U399" s="154"/>
      <c r="V399" s="154"/>
      <c r="W399" s="154"/>
      <c r="X399" s="154"/>
      <c r="Y399" s="154"/>
      <c r="Z399" s="154"/>
      <c r="AA399" s="154"/>
      <c r="AB399" s="154"/>
      <c r="AC399" s="154"/>
    </row>
    <row r="400" spans="1:29" s="14" customFormat="1" ht="30" x14ac:dyDescent="0.25">
      <c r="A400" s="98" t="s">
        <v>791</v>
      </c>
      <c r="B400" s="356">
        <v>8</v>
      </c>
      <c r="C400" s="358" t="s">
        <v>334</v>
      </c>
      <c r="D400" s="358" t="s">
        <v>1114</v>
      </c>
      <c r="E400" s="359">
        <f>+E401+E414+E417+E466+E468</f>
        <v>71299596.189999998</v>
      </c>
      <c r="F400" s="169" t="s">
        <v>383</v>
      </c>
      <c r="H400" s="78"/>
      <c r="L400" s="154"/>
      <c r="M400" s="154"/>
      <c r="N400" s="154"/>
      <c r="O400" s="154"/>
      <c r="P400" s="154"/>
      <c r="Q400" s="154"/>
      <c r="R400" s="154"/>
      <c r="S400" s="154"/>
      <c r="T400" s="154"/>
      <c r="U400" s="154"/>
      <c r="V400" s="154"/>
      <c r="W400" s="154"/>
      <c r="X400" s="154"/>
      <c r="Y400" s="154"/>
      <c r="Z400" s="154"/>
      <c r="AA400" s="154"/>
      <c r="AB400" s="154"/>
      <c r="AC400" s="154"/>
    </row>
    <row r="401" spans="1:29" s="14" customFormat="1" ht="18" customHeight="1" x14ac:dyDescent="0.25">
      <c r="B401" s="365">
        <v>81</v>
      </c>
      <c r="C401" s="90" t="s">
        <v>335</v>
      </c>
      <c r="D401" s="91" t="s">
        <v>336</v>
      </c>
      <c r="E401" s="40">
        <f>SUM(E402:E413)</f>
        <v>37078421.329999998</v>
      </c>
      <c r="F401" s="169" t="s">
        <v>383</v>
      </c>
      <c r="G401" s="62">
        <v>561</v>
      </c>
      <c r="H401" s="70" t="s">
        <v>1242</v>
      </c>
      <c r="I401" s="20">
        <f>E401</f>
        <v>37078421.329999998</v>
      </c>
      <c r="J401" s="2" t="s">
        <v>828</v>
      </c>
      <c r="L401" s="154"/>
      <c r="M401" s="154"/>
      <c r="N401" s="154"/>
      <c r="O401" s="154"/>
      <c r="P401" s="154"/>
      <c r="Q401" s="154"/>
      <c r="R401" s="154"/>
      <c r="S401" s="154"/>
      <c r="T401" s="154"/>
      <c r="U401" s="154"/>
      <c r="V401" s="154"/>
      <c r="W401" s="154"/>
      <c r="X401" s="154"/>
      <c r="Y401" s="154"/>
      <c r="Z401" s="154"/>
      <c r="AA401" s="154"/>
      <c r="AB401" s="154"/>
      <c r="AC401" s="154"/>
    </row>
    <row r="402" spans="1:29" s="14" customFormat="1" ht="18" customHeight="1" x14ac:dyDescent="0.25">
      <c r="B402" s="355"/>
      <c r="C402" s="11" t="s">
        <v>337</v>
      </c>
      <c r="D402" s="12" t="s">
        <v>937</v>
      </c>
      <c r="E402" s="8">
        <v>35128991.329999998</v>
      </c>
      <c r="F402" s="146" t="s">
        <v>384</v>
      </c>
      <c r="H402" s="78"/>
      <c r="L402" s="154"/>
      <c r="M402" s="154"/>
      <c r="N402" s="154"/>
      <c r="O402" s="154"/>
      <c r="P402" s="154"/>
      <c r="Q402" s="154"/>
      <c r="R402" s="154"/>
      <c r="S402" s="154"/>
      <c r="T402" s="154"/>
      <c r="U402" s="154"/>
      <c r="V402" s="154"/>
      <c r="W402" s="154"/>
      <c r="X402" s="154"/>
      <c r="Y402" s="154"/>
      <c r="Z402" s="154"/>
      <c r="AA402" s="154"/>
      <c r="AB402" s="154"/>
      <c r="AC402" s="154"/>
    </row>
    <row r="403" spans="1:29" s="14" customFormat="1" ht="18" customHeight="1" x14ac:dyDescent="0.25">
      <c r="B403" s="355"/>
      <c r="C403" s="11" t="s">
        <v>338</v>
      </c>
      <c r="D403" s="12" t="s">
        <v>878</v>
      </c>
      <c r="E403" s="8">
        <v>748800</v>
      </c>
      <c r="F403" s="146" t="s">
        <v>384</v>
      </c>
      <c r="L403" s="154"/>
      <c r="M403" s="154"/>
      <c r="N403" s="154"/>
      <c r="O403" s="154"/>
      <c r="P403" s="154"/>
      <c r="Q403" s="154"/>
      <c r="R403" s="154"/>
      <c r="S403" s="154"/>
      <c r="T403" s="154"/>
      <c r="U403" s="154"/>
      <c r="V403" s="154"/>
      <c r="W403" s="154"/>
      <c r="X403" s="154"/>
      <c r="Y403" s="154"/>
      <c r="Z403" s="154"/>
      <c r="AA403" s="154"/>
      <c r="AB403" s="154"/>
      <c r="AC403" s="154"/>
    </row>
    <row r="404" spans="1:29" s="14" customFormat="1" ht="18" customHeight="1" x14ac:dyDescent="0.25">
      <c r="A404" s="21"/>
      <c r="B404" s="355"/>
      <c r="C404" s="15" t="s">
        <v>678</v>
      </c>
      <c r="D404" s="10" t="s">
        <v>879</v>
      </c>
      <c r="E404" s="8">
        <v>0</v>
      </c>
      <c r="F404" s="146" t="s">
        <v>384</v>
      </c>
      <c r="H404" s="78"/>
      <c r="L404" s="154"/>
      <c r="M404" s="154"/>
      <c r="N404" s="154"/>
      <c r="O404" s="154"/>
      <c r="P404" s="154"/>
      <c r="Q404" s="154"/>
      <c r="R404" s="154"/>
      <c r="S404" s="154"/>
      <c r="T404" s="154"/>
      <c r="U404" s="154"/>
      <c r="V404" s="154"/>
      <c r="W404" s="154"/>
      <c r="X404" s="154"/>
      <c r="Y404" s="154"/>
      <c r="Z404" s="154"/>
      <c r="AA404" s="154"/>
      <c r="AB404" s="154"/>
      <c r="AC404" s="154"/>
    </row>
    <row r="405" spans="1:29" s="14" customFormat="1" ht="18" customHeight="1" x14ac:dyDescent="0.25">
      <c r="B405" s="355"/>
      <c r="C405" s="11" t="s">
        <v>881</v>
      </c>
      <c r="D405" s="12" t="s">
        <v>938</v>
      </c>
      <c r="E405" s="8">
        <v>30000</v>
      </c>
      <c r="F405" s="146" t="s">
        <v>384</v>
      </c>
      <c r="H405" s="78"/>
      <c r="L405" s="154"/>
      <c r="M405" s="154"/>
      <c r="N405" s="154"/>
      <c r="O405" s="154"/>
      <c r="P405" s="154"/>
      <c r="Q405" s="154"/>
      <c r="R405" s="154"/>
      <c r="S405" s="154"/>
      <c r="T405" s="154"/>
      <c r="U405" s="154"/>
      <c r="V405" s="154"/>
      <c r="W405" s="154"/>
      <c r="X405" s="154"/>
      <c r="Y405" s="154"/>
      <c r="Z405" s="154"/>
      <c r="AA405" s="154"/>
      <c r="AB405" s="154"/>
      <c r="AC405" s="154"/>
    </row>
    <row r="406" spans="1:29" s="14" customFormat="1" ht="18" customHeight="1" x14ac:dyDescent="0.25">
      <c r="B406" s="355"/>
      <c r="C406" s="11" t="s">
        <v>882</v>
      </c>
      <c r="D406" s="12" t="s">
        <v>958</v>
      </c>
      <c r="E406" s="8">
        <v>0</v>
      </c>
      <c r="F406" s="146" t="s">
        <v>384</v>
      </c>
      <c r="H406" s="78"/>
      <c r="L406" s="154"/>
      <c r="M406" s="154"/>
      <c r="N406" s="154"/>
      <c r="O406" s="154"/>
      <c r="P406" s="154"/>
      <c r="Q406" s="154"/>
      <c r="R406" s="154"/>
      <c r="S406" s="154"/>
      <c r="T406" s="154"/>
      <c r="U406" s="154"/>
      <c r="V406" s="154"/>
      <c r="W406" s="154"/>
      <c r="X406" s="154"/>
      <c r="Y406" s="154"/>
      <c r="Z406" s="154"/>
      <c r="AA406" s="154"/>
      <c r="AB406" s="154"/>
      <c r="AC406" s="154"/>
    </row>
    <row r="407" spans="1:29" s="14" customFormat="1" ht="18" customHeight="1" x14ac:dyDescent="0.25">
      <c r="B407" s="355"/>
      <c r="C407" s="11" t="s">
        <v>883</v>
      </c>
      <c r="D407" s="12" t="s">
        <v>939</v>
      </c>
      <c r="E407" s="8">
        <v>0</v>
      </c>
      <c r="F407" s="146" t="s">
        <v>384</v>
      </c>
      <c r="H407" s="78"/>
      <c r="L407" s="154"/>
      <c r="M407" s="154"/>
      <c r="N407" s="154"/>
      <c r="O407" s="154"/>
      <c r="P407" s="154"/>
      <c r="Q407" s="154"/>
      <c r="R407" s="154"/>
      <c r="S407" s="154"/>
      <c r="T407" s="154"/>
      <c r="U407" s="154"/>
      <c r="V407" s="154"/>
      <c r="W407" s="154"/>
      <c r="X407" s="154"/>
      <c r="Y407" s="154"/>
      <c r="Z407" s="154"/>
      <c r="AA407" s="154"/>
      <c r="AB407" s="154"/>
      <c r="AC407" s="154"/>
    </row>
    <row r="408" spans="1:29" s="14" customFormat="1" ht="18" customHeight="1" x14ac:dyDescent="0.25">
      <c r="B408" s="355"/>
      <c r="C408" s="11" t="s">
        <v>884</v>
      </c>
      <c r="D408" s="12" t="s">
        <v>940</v>
      </c>
      <c r="E408" s="8">
        <v>0</v>
      </c>
      <c r="F408" s="146" t="s">
        <v>384</v>
      </c>
      <c r="H408" s="78"/>
      <c r="L408" s="154"/>
      <c r="M408" s="154"/>
      <c r="N408" s="154"/>
      <c r="O408" s="154"/>
      <c r="P408" s="154"/>
      <c r="Q408" s="154"/>
      <c r="R408" s="154"/>
      <c r="S408" s="154"/>
      <c r="T408" s="154"/>
      <c r="U408" s="154"/>
      <c r="V408" s="154"/>
      <c r="W408" s="154"/>
      <c r="X408" s="154"/>
      <c r="Y408" s="154"/>
      <c r="Z408" s="154"/>
      <c r="AA408" s="154"/>
      <c r="AB408" s="154"/>
      <c r="AC408" s="154"/>
    </row>
    <row r="409" spans="1:29" s="14" customFormat="1" ht="18" customHeight="1" x14ac:dyDescent="0.25">
      <c r="B409" s="355"/>
      <c r="C409" s="11" t="s">
        <v>885</v>
      </c>
      <c r="D409" s="12" t="s">
        <v>941</v>
      </c>
      <c r="E409" s="8">
        <v>50000</v>
      </c>
      <c r="F409" s="146" t="s">
        <v>384</v>
      </c>
      <c r="H409" s="78"/>
      <c r="L409" s="154"/>
      <c r="M409" s="154"/>
      <c r="N409" s="154"/>
      <c r="O409" s="154"/>
      <c r="P409" s="154"/>
      <c r="Q409" s="154"/>
      <c r="R409" s="154"/>
      <c r="S409" s="154"/>
      <c r="T409" s="154"/>
      <c r="U409" s="154"/>
      <c r="V409" s="154"/>
      <c r="W409" s="154"/>
      <c r="X409" s="154"/>
      <c r="Y409" s="154"/>
      <c r="Z409" s="154"/>
      <c r="AA409" s="154"/>
      <c r="AB409" s="154"/>
      <c r="AC409" s="154"/>
    </row>
    <row r="410" spans="1:29" s="14" customFormat="1" ht="18" customHeight="1" x14ac:dyDescent="0.25">
      <c r="B410" s="355"/>
      <c r="C410" s="11" t="s">
        <v>886</v>
      </c>
      <c r="D410" s="12" t="s">
        <v>679</v>
      </c>
      <c r="E410" s="8">
        <v>748800</v>
      </c>
      <c r="F410" s="146" t="s">
        <v>384</v>
      </c>
      <c r="H410" s="78"/>
      <c r="L410" s="154"/>
      <c r="M410" s="154"/>
      <c r="N410" s="154"/>
      <c r="O410" s="154"/>
      <c r="P410" s="154"/>
      <c r="Q410" s="154"/>
      <c r="R410" s="154"/>
      <c r="S410" s="154"/>
      <c r="T410" s="154"/>
      <c r="U410" s="154"/>
      <c r="V410" s="154"/>
      <c r="W410" s="154"/>
      <c r="X410" s="154"/>
      <c r="Y410" s="154"/>
      <c r="Z410" s="154"/>
      <c r="AA410" s="154"/>
      <c r="AB410" s="154"/>
      <c r="AC410" s="154"/>
    </row>
    <row r="411" spans="1:29" s="14" customFormat="1" ht="18" customHeight="1" x14ac:dyDescent="0.25">
      <c r="B411" s="355"/>
      <c r="C411" s="11" t="s">
        <v>887</v>
      </c>
      <c r="D411" s="10" t="s">
        <v>880</v>
      </c>
      <c r="E411" s="8">
        <v>371830</v>
      </c>
      <c r="F411" s="146" t="s">
        <v>384</v>
      </c>
      <c r="H411" s="78"/>
      <c r="L411" s="154"/>
      <c r="M411" s="154"/>
      <c r="N411" s="154"/>
      <c r="O411" s="154"/>
      <c r="P411" s="154"/>
      <c r="Q411" s="154"/>
      <c r="R411" s="154"/>
      <c r="S411" s="154"/>
      <c r="T411" s="154"/>
      <c r="U411" s="154"/>
      <c r="V411" s="154"/>
      <c r="W411" s="154"/>
      <c r="X411" s="154"/>
      <c r="Y411" s="154"/>
      <c r="Z411" s="154"/>
      <c r="AA411" s="154"/>
      <c r="AB411" s="154"/>
      <c r="AC411" s="154"/>
    </row>
    <row r="412" spans="1:29" s="14" customFormat="1" ht="18" customHeight="1" x14ac:dyDescent="0.25">
      <c r="B412" s="369" t="s">
        <v>678</v>
      </c>
      <c r="C412" s="191" t="s">
        <v>888</v>
      </c>
      <c r="D412" s="138"/>
      <c r="E412" s="196"/>
      <c r="F412" s="146" t="s">
        <v>384</v>
      </c>
      <c r="H412" s="78"/>
      <c r="L412" s="154"/>
      <c r="M412" s="154"/>
      <c r="N412" s="154"/>
      <c r="O412" s="154"/>
      <c r="P412" s="154"/>
      <c r="Q412" s="154"/>
      <c r="R412" s="154"/>
      <c r="S412" s="154"/>
      <c r="T412" s="154"/>
      <c r="U412" s="154"/>
      <c r="V412" s="154"/>
      <c r="W412" s="154"/>
      <c r="X412" s="154"/>
      <c r="Y412" s="154"/>
      <c r="Z412" s="154"/>
      <c r="AA412" s="154"/>
      <c r="AB412" s="154"/>
      <c r="AC412" s="154"/>
    </row>
    <row r="413" spans="1:29" s="14" customFormat="1" ht="18" customHeight="1" x14ac:dyDescent="0.25">
      <c r="A413" s="21"/>
      <c r="B413" s="369" t="s">
        <v>367</v>
      </c>
      <c r="C413" s="192" t="s">
        <v>889</v>
      </c>
      <c r="D413" s="190"/>
      <c r="E413" s="196"/>
      <c r="F413" s="146" t="s">
        <v>384</v>
      </c>
      <c r="L413" s="154"/>
      <c r="M413" s="154"/>
      <c r="N413" s="154"/>
      <c r="O413" s="154"/>
      <c r="P413" s="154"/>
      <c r="Q413" s="154"/>
      <c r="R413" s="154"/>
      <c r="S413" s="154"/>
      <c r="T413" s="154"/>
      <c r="U413" s="154"/>
      <c r="V413" s="154"/>
      <c r="W413" s="154"/>
      <c r="X413" s="154"/>
      <c r="Y413" s="154"/>
      <c r="Z413" s="154"/>
      <c r="AA413" s="154"/>
      <c r="AB413" s="154"/>
      <c r="AC413" s="154"/>
    </row>
    <row r="414" spans="1:29" s="14" customFormat="1" ht="18" customHeight="1" x14ac:dyDescent="0.25">
      <c r="B414" s="371">
        <v>82</v>
      </c>
      <c r="C414" s="90" t="s">
        <v>339</v>
      </c>
      <c r="D414" s="91" t="s">
        <v>1089</v>
      </c>
      <c r="E414" s="40">
        <f>+E415+E416</f>
        <v>23471172.859999999</v>
      </c>
      <c r="F414" s="169" t="s">
        <v>383</v>
      </c>
      <c r="H414" s="78"/>
      <c r="L414" s="154"/>
      <c r="M414" s="154"/>
      <c r="N414" s="154"/>
      <c r="O414" s="154"/>
      <c r="P414" s="154"/>
      <c r="Q414" s="154"/>
      <c r="R414" s="154"/>
      <c r="S414" s="154"/>
      <c r="T414" s="154"/>
      <c r="U414" s="154"/>
      <c r="V414" s="154"/>
      <c r="W414" s="154"/>
      <c r="X414" s="154"/>
      <c r="Y414" s="154"/>
      <c r="Z414" s="154"/>
      <c r="AA414" s="154"/>
      <c r="AB414" s="154"/>
      <c r="AC414" s="154"/>
    </row>
    <row r="415" spans="1:29" s="14" customFormat="1" ht="18" customHeight="1" x14ac:dyDescent="0.25">
      <c r="B415" s="355"/>
      <c r="C415" s="11" t="s">
        <v>340</v>
      </c>
      <c r="D415" s="12" t="s">
        <v>341</v>
      </c>
      <c r="E415" s="8">
        <v>11857845.609999999</v>
      </c>
      <c r="F415" s="146" t="s">
        <v>384</v>
      </c>
      <c r="G415" s="62">
        <v>511</v>
      </c>
      <c r="H415" s="70" t="s">
        <v>924</v>
      </c>
      <c r="I415" s="347">
        <f>E415</f>
        <v>11857845.609999999</v>
      </c>
      <c r="J415" s="2" t="s">
        <v>829</v>
      </c>
      <c r="L415" s="154"/>
      <c r="M415" s="154"/>
      <c r="N415" s="154"/>
      <c r="O415" s="154"/>
      <c r="P415" s="154"/>
      <c r="Q415" s="154"/>
      <c r="R415" s="154"/>
      <c r="S415" s="154"/>
      <c r="T415" s="154"/>
      <c r="U415" s="154"/>
      <c r="V415" s="154"/>
      <c r="W415" s="154"/>
      <c r="X415" s="154"/>
      <c r="Y415" s="154"/>
      <c r="Z415" s="154"/>
      <c r="AA415" s="154"/>
      <c r="AB415" s="154"/>
      <c r="AC415" s="154"/>
    </row>
    <row r="416" spans="1:29" s="14" customFormat="1" ht="18" customHeight="1" x14ac:dyDescent="0.25">
      <c r="B416" s="355"/>
      <c r="C416" s="11" t="s">
        <v>342</v>
      </c>
      <c r="D416" s="12" t="s">
        <v>1115</v>
      </c>
      <c r="E416" s="8">
        <v>11613327.25</v>
      </c>
      <c r="F416" s="146" t="s">
        <v>384</v>
      </c>
      <c r="G416" s="62">
        <v>512</v>
      </c>
      <c r="H416" s="70" t="s">
        <v>925</v>
      </c>
      <c r="I416" s="347">
        <f>E416</f>
        <v>11613327.25</v>
      </c>
      <c r="J416" s="2" t="s">
        <v>829</v>
      </c>
      <c r="L416" s="154"/>
      <c r="M416" s="154"/>
      <c r="N416" s="154"/>
      <c r="O416" s="154"/>
      <c r="P416" s="154"/>
      <c r="Q416" s="154"/>
      <c r="R416" s="154"/>
      <c r="S416" s="154"/>
      <c r="T416" s="154"/>
      <c r="U416" s="154"/>
      <c r="V416" s="154"/>
      <c r="W416" s="154"/>
      <c r="X416" s="154"/>
      <c r="Y416" s="154"/>
      <c r="Z416" s="154"/>
      <c r="AA416" s="154"/>
      <c r="AB416" s="154"/>
      <c r="AC416" s="154"/>
    </row>
    <row r="417" spans="1:29" s="14" customFormat="1" ht="18" customHeight="1" x14ac:dyDescent="0.25">
      <c r="A417" s="98" t="s">
        <v>791</v>
      </c>
      <c r="B417" s="355">
        <v>83</v>
      </c>
      <c r="C417" s="90" t="s">
        <v>343</v>
      </c>
      <c r="D417" s="91" t="s">
        <v>344</v>
      </c>
      <c r="E417" s="40">
        <f>+E418+E422</f>
        <v>10750000</v>
      </c>
      <c r="F417" s="169" t="s">
        <v>383</v>
      </c>
      <c r="H417" s="78"/>
      <c r="L417" s="154"/>
      <c r="M417" s="154"/>
      <c r="N417" s="154"/>
      <c r="O417" s="154"/>
      <c r="P417" s="154"/>
      <c r="Q417" s="154"/>
      <c r="R417" s="154"/>
      <c r="S417" s="154"/>
      <c r="T417" s="154"/>
      <c r="U417" s="154"/>
      <c r="V417" s="154"/>
      <c r="W417" s="154"/>
      <c r="X417" s="154"/>
      <c r="Y417" s="154"/>
      <c r="Z417" s="154"/>
      <c r="AA417" s="154"/>
      <c r="AB417" s="154"/>
      <c r="AC417" s="154"/>
    </row>
    <row r="418" spans="1:29" s="14" customFormat="1" ht="18" customHeight="1" x14ac:dyDescent="0.25">
      <c r="A418" s="98" t="s">
        <v>791</v>
      </c>
      <c r="B418" s="365">
        <v>83</v>
      </c>
      <c r="C418" s="149" t="s">
        <v>832</v>
      </c>
      <c r="D418" s="150" t="s">
        <v>833</v>
      </c>
      <c r="E418" s="41">
        <f>SUM(E419:E421)</f>
        <v>0</v>
      </c>
      <c r="F418" s="169" t="s">
        <v>383</v>
      </c>
      <c r="H418" s="78"/>
      <c r="L418" s="154"/>
      <c r="M418" s="154"/>
      <c r="N418" s="154"/>
      <c r="O418" s="154"/>
      <c r="P418" s="154"/>
      <c r="Q418" s="154"/>
      <c r="R418" s="154"/>
      <c r="S418" s="154"/>
      <c r="T418" s="154"/>
      <c r="U418" s="154"/>
      <c r="V418" s="154"/>
      <c r="W418" s="154"/>
      <c r="X418" s="154"/>
      <c r="Y418" s="154"/>
      <c r="Z418" s="154"/>
      <c r="AA418" s="154"/>
      <c r="AB418" s="154"/>
      <c r="AC418" s="154"/>
    </row>
    <row r="419" spans="1:29" s="14" customFormat="1" ht="18" customHeight="1" x14ac:dyDescent="0.25">
      <c r="A419" s="98" t="s">
        <v>791</v>
      </c>
      <c r="B419" s="370"/>
      <c r="C419" s="13" t="s">
        <v>944</v>
      </c>
      <c r="D419" s="138" t="s">
        <v>356</v>
      </c>
      <c r="E419" s="8">
        <v>0</v>
      </c>
      <c r="F419" s="146" t="s">
        <v>384</v>
      </c>
      <c r="G419" s="195">
        <v>627</v>
      </c>
      <c r="H419" s="70" t="s">
        <v>356</v>
      </c>
      <c r="I419" s="20">
        <f>E419</f>
        <v>0</v>
      </c>
      <c r="J419" s="2" t="s">
        <v>828</v>
      </c>
      <c r="L419" s="154"/>
      <c r="M419" s="154"/>
      <c r="N419" s="154"/>
      <c r="O419" s="154"/>
      <c r="P419" s="154"/>
      <c r="Q419" s="154"/>
      <c r="R419" s="154"/>
      <c r="S419" s="154"/>
      <c r="T419" s="154"/>
      <c r="U419" s="154"/>
      <c r="V419" s="154"/>
      <c r="W419" s="154"/>
      <c r="X419" s="154"/>
      <c r="Y419" s="154"/>
      <c r="Z419" s="154"/>
      <c r="AA419" s="154"/>
      <c r="AB419" s="154"/>
      <c r="AC419" s="154"/>
    </row>
    <row r="420" spans="1:29" s="14" customFormat="1" ht="18" customHeight="1" x14ac:dyDescent="0.25">
      <c r="A420" s="98"/>
      <c r="B420" s="370"/>
      <c r="C420" s="13" t="s">
        <v>945</v>
      </c>
      <c r="D420" s="138" t="s">
        <v>609</v>
      </c>
      <c r="E420" s="8">
        <v>0</v>
      </c>
      <c r="F420" s="146" t="s">
        <v>384</v>
      </c>
      <c r="G420" s="195">
        <v>711</v>
      </c>
      <c r="H420" s="70" t="s">
        <v>943</v>
      </c>
      <c r="I420" s="20">
        <f>E420</f>
        <v>0</v>
      </c>
      <c r="J420" s="2" t="s">
        <v>828</v>
      </c>
      <c r="L420" s="154"/>
      <c r="M420" s="154"/>
      <c r="N420" s="154"/>
      <c r="O420" s="154"/>
      <c r="P420" s="154"/>
      <c r="Q420" s="154"/>
      <c r="R420" s="154"/>
      <c r="S420" s="154"/>
      <c r="T420" s="154"/>
      <c r="U420" s="154"/>
      <c r="V420" s="154"/>
      <c r="W420" s="154"/>
      <c r="X420" s="154"/>
      <c r="Y420" s="154"/>
      <c r="Z420" s="154"/>
      <c r="AA420" s="154"/>
      <c r="AB420" s="154"/>
      <c r="AC420" s="154"/>
    </row>
    <row r="421" spans="1:29" s="14" customFormat="1" ht="18" customHeight="1" x14ac:dyDescent="0.25">
      <c r="A421" s="98"/>
      <c r="B421" s="370"/>
      <c r="C421" s="193"/>
      <c r="D421" s="138"/>
      <c r="E421" s="196">
        <v>0</v>
      </c>
      <c r="F421" s="146" t="s">
        <v>384</v>
      </c>
      <c r="G421" s="195" t="s">
        <v>892</v>
      </c>
      <c r="H421" s="70" t="s">
        <v>892</v>
      </c>
      <c r="I421" s="20">
        <f>+E421</f>
        <v>0</v>
      </c>
      <c r="J421" s="2" t="s">
        <v>828</v>
      </c>
      <c r="L421" s="153"/>
      <c r="M421" s="154"/>
      <c r="N421" s="154"/>
      <c r="O421" s="154"/>
      <c r="P421" s="154"/>
      <c r="Q421" s="154"/>
      <c r="R421" s="154"/>
      <c r="S421" s="154"/>
      <c r="T421" s="154"/>
      <c r="U421" s="154"/>
      <c r="V421" s="154"/>
      <c r="W421" s="154"/>
      <c r="X421" s="154"/>
      <c r="Y421" s="154"/>
      <c r="Z421" s="154"/>
      <c r="AA421" s="154"/>
      <c r="AB421" s="154"/>
      <c r="AC421" s="154"/>
    </row>
    <row r="422" spans="1:29" s="14" customFormat="1" ht="18" customHeight="1" x14ac:dyDescent="0.25">
      <c r="A422" s="98" t="s">
        <v>791</v>
      </c>
      <c r="B422" s="371">
        <v>83</v>
      </c>
      <c r="C422" s="149" t="s">
        <v>834</v>
      </c>
      <c r="D422" s="150" t="s">
        <v>835</v>
      </c>
      <c r="E422" s="41">
        <f>SUM(E423:E465)</f>
        <v>10750000</v>
      </c>
      <c r="F422" s="169" t="s">
        <v>383</v>
      </c>
      <c r="L422" s="154"/>
      <c r="M422" s="154"/>
      <c r="N422" s="154"/>
      <c r="O422" s="154"/>
      <c r="P422" s="154"/>
      <c r="Q422" s="154"/>
      <c r="R422" s="154"/>
      <c r="S422" s="154"/>
      <c r="T422" s="154"/>
      <c r="U422" s="154"/>
      <c r="V422" s="154"/>
      <c r="W422" s="154"/>
      <c r="X422" s="154"/>
      <c r="Y422" s="154"/>
      <c r="Z422" s="154"/>
      <c r="AA422" s="154"/>
      <c r="AB422" s="154"/>
      <c r="AC422" s="154"/>
    </row>
    <row r="423" spans="1:29" s="14" customFormat="1" ht="18" customHeight="1" x14ac:dyDescent="0.25">
      <c r="B423" s="372" t="s">
        <v>345</v>
      </c>
      <c r="C423" s="13" t="s">
        <v>836</v>
      </c>
      <c r="D423" s="12" t="s">
        <v>814</v>
      </c>
      <c r="E423" s="8">
        <v>0</v>
      </c>
      <c r="F423" s="146" t="s">
        <v>384</v>
      </c>
      <c r="G423" s="62">
        <v>522</v>
      </c>
      <c r="H423" s="70" t="s">
        <v>814</v>
      </c>
      <c r="I423" s="347">
        <f>E423</f>
        <v>0</v>
      </c>
      <c r="J423" s="2" t="s">
        <v>829</v>
      </c>
      <c r="L423" s="154"/>
      <c r="M423" s="154"/>
      <c r="N423" s="154"/>
      <c r="O423" s="154"/>
      <c r="P423" s="154"/>
      <c r="Q423" s="154"/>
      <c r="R423" s="154"/>
      <c r="S423" s="154"/>
      <c r="T423" s="154"/>
      <c r="U423" s="154"/>
      <c r="V423" s="154"/>
      <c r="W423" s="154"/>
      <c r="X423" s="154"/>
      <c r="Y423" s="154"/>
      <c r="Z423" s="154"/>
      <c r="AA423" s="154"/>
      <c r="AB423" s="154"/>
      <c r="AC423" s="154"/>
    </row>
    <row r="424" spans="1:29" s="21" customFormat="1" ht="18" customHeight="1" x14ac:dyDescent="0.25">
      <c r="A424" s="14"/>
      <c r="B424" s="372" t="s">
        <v>346</v>
      </c>
      <c r="C424" s="13" t="s">
        <v>837</v>
      </c>
      <c r="D424" s="12" t="s">
        <v>798</v>
      </c>
      <c r="E424" s="8">
        <v>1000000</v>
      </c>
      <c r="F424" s="146" t="s">
        <v>384</v>
      </c>
      <c r="G424" s="62">
        <v>531</v>
      </c>
      <c r="H424" s="70" t="s">
        <v>798</v>
      </c>
      <c r="I424" s="347">
        <f>E424</f>
        <v>1000000</v>
      </c>
      <c r="J424" s="2" t="s">
        <v>829</v>
      </c>
      <c r="L424" s="155"/>
      <c r="M424" s="155"/>
      <c r="N424" s="155"/>
      <c r="O424" s="155"/>
      <c r="P424" s="155"/>
      <c r="Q424" s="155"/>
      <c r="R424" s="155"/>
      <c r="S424" s="155"/>
      <c r="T424" s="155"/>
      <c r="U424" s="155"/>
      <c r="V424" s="155"/>
      <c r="W424" s="155"/>
      <c r="X424" s="155"/>
      <c r="Y424" s="155"/>
      <c r="Z424" s="155"/>
      <c r="AA424" s="155"/>
      <c r="AB424" s="155"/>
      <c r="AC424" s="155"/>
    </row>
    <row r="425" spans="1:29" s="14" customFormat="1" ht="18" customHeight="1" x14ac:dyDescent="0.25">
      <c r="B425" s="372" t="s">
        <v>347</v>
      </c>
      <c r="C425" s="13" t="s">
        <v>838</v>
      </c>
      <c r="D425" s="12" t="s">
        <v>353</v>
      </c>
      <c r="E425" s="8">
        <v>0</v>
      </c>
      <c r="F425" s="146" t="s">
        <v>384</v>
      </c>
      <c r="G425" s="62">
        <v>532</v>
      </c>
      <c r="H425" s="70" t="s">
        <v>353</v>
      </c>
      <c r="I425" s="347">
        <f t="shared" ref="I425:I463" si="0">E425</f>
        <v>0</v>
      </c>
      <c r="J425" s="2" t="s">
        <v>829</v>
      </c>
      <c r="L425" s="154"/>
      <c r="M425" s="154"/>
      <c r="N425" s="154"/>
      <c r="O425" s="154"/>
      <c r="P425" s="154"/>
      <c r="Q425" s="154"/>
      <c r="R425" s="154"/>
      <c r="S425" s="154"/>
      <c r="T425" s="154"/>
      <c r="U425" s="154"/>
      <c r="V425" s="154"/>
      <c r="W425" s="154"/>
      <c r="X425" s="154"/>
      <c r="Y425" s="154"/>
      <c r="Z425" s="154"/>
      <c r="AA425" s="154"/>
      <c r="AB425" s="154"/>
      <c r="AC425" s="154"/>
    </row>
    <row r="426" spans="1:29" s="14" customFormat="1" ht="18" customHeight="1" x14ac:dyDescent="0.25">
      <c r="B426" s="372" t="s">
        <v>348</v>
      </c>
      <c r="C426" s="13" t="s">
        <v>839</v>
      </c>
      <c r="D426" s="12" t="s">
        <v>503</v>
      </c>
      <c r="E426" s="8">
        <v>0</v>
      </c>
      <c r="F426" s="146" t="s">
        <v>384</v>
      </c>
      <c r="G426" s="62">
        <v>533</v>
      </c>
      <c r="H426" s="70" t="s">
        <v>503</v>
      </c>
      <c r="I426" s="347">
        <f t="shared" si="0"/>
        <v>0</v>
      </c>
      <c r="J426" s="2" t="s">
        <v>829</v>
      </c>
      <c r="L426" s="154"/>
      <c r="M426" s="154"/>
      <c r="N426" s="154"/>
      <c r="O426" s="154"/>
      <c r="P426" s="154"/>
      <c r="Q426" s="154"/>
      <c r="R426" s="154"/>
      <c r="S426" s="154"/>
      <c r="T426" s="154"/>
      <c r="U426" s="154"/>
      <c r="V426" s="154"/>
      <c r="W426" s="154"/>
      <c r="X426" s="154"/>
      <c r="Y426" s="154"/>
      <c r="Z426" s="154"/>
      <c r="AA426" s="154"/>
      <c r="AB426" s="154"/>
      <c r="AC426" s="154"/>
    </row>
    <row r="427" spans="1:29" s="14" customFormat="1" ht="18" customHeight="1" x14ac:dyDescent="0.25">
      <c r="B427" s="372" t="s">
        <v>350</v>
      </c>
      <c r="C427" s="13" t="s">
        <v>840</v>
      </c>
      <c r="D427" s="12" t="s">
        <v>349</v>
      </c>
      <c r="E427" s="8">
        <v>0</v>
      </c>
      <c r="F427" s="146" t="s">
        <v>384</v>
      </c>
      <c r="G427" s="62">
        <v>534</v>
      </c>
      <c r="H427" s="70" t="s">
        <v>349</v>
      </c>
      <c r="I427" s="347">
        <f t="shared" si="0"/>
        <v>0</v>
      </c>
      <c r="J427" s="2" t="s">
        <v>829</v>
      </c>
      <c r="L427" s="154"/>
      <c r="M427" s="154"/>
      <c r="N427" s="154"/>
      <c r="O427" s="154"/>
      <c r="P427" s="154"/>
      <c r="Q427" s="154"/>
      <c r="R427" s="154"/>
      <c r="S427" s="154"/>
      <c r="T427" s="154"/>
      <c r="U427" s="154"/>
      <c r="V427" s="154"/>
      <c r="W427" s="154"/>
      <c r="X427" s="154"/>
      <c r="Y427" s="154"/>
      <c r="Z427" s="154"/>
      <c r="AA427" s="154"/>
      <c r="AB427" s="154"/>
      <c r="AC427" s="154"/>
    </row>
    <row r="428" spans="1:29" s="14" customFormat="1" ht="18" customHeight="1" x14ac:dyDescent="0.25">
      <c r="B428" s="372" t="s">
        <v>351</v>
      </c>
      <c r="C428" s="13" t="s">
        <v>841</v>
      </c>
      <c r="D428" s="12" t="s">
        <v>504</v>
      </c>
      <c r="E428" s="8">
        <v>0</v>
      </c>
      <c r="F428" s="146" t="s">
        <v>384</v>
      </c>
      <c r="G428" s="62">
        <v>535</v>
      </c>
      <c r="H428" s="70" t="s">
        <v>504</v>
      </c>
      <c r="I428" s="347">
        <f t="shared" si="0"/>
        <v>0</v>
      </c>
      <c r="J428" s="2" t="s">
        <v>829</v>
      </c>
      <c r="L428" s="154"/>
      <c r="M428" s="154"/>
      <c r="N428" s="154"/>
      <c r="O428" s="154"/>
      <c r="P428" s="154"/>
      <c r="Q428" s="154"/>
      <c r="R428" s="154"/>
      <c r="S428" s="154"/>
      <c r="T428" s="154"/>
      <c r="U428" s="154"/>
      <c r="V428" s="154"/>
      <c r="W428" s="154"/>
      <c r="X428" s="154"/>
      <c r="Y428" s="154"/>
      <c r="Z428" s="154"/>
      <c r="AA428" s="154"/>
      <c r="AB428" s="154"/>
      <c r="AC428" s="154"/>
    </row>
    <row r="429" spans="1:29" s="14" customFormat="1" ht="18" customHeight="1" x14ac:dyDescent="0.25">
      <c r="B429" s="372" t="s">
        <v>352</v>
      </c>
      <c r="C429" s="13" t="s">
        <v>842</v>
      </c>
      <c r="D429" s="12" t="s">
        <v>505</v>
      </c>
      <c r="E429" s="8">
        <v>0</v>
      </c>
      <c r="F429" s="146" t="s">
        <v>384</v>
      </c>
      <c r="G429" s="62">
        <v>536</v>
      </c>
      <c r="H429" s="70" t="s">
        <v>505</v>
      </c>
      <c r="I429" s="347">
        <f t="shared" si="0"/>
        <v>0</v>
      </c>
      <c r="J429" s="2" t="s">
        <v>829</v>
      </c>
      <c r="L429" s="154"/>
      <c r="M429" s="154"/>
      <c r="N429" s="154"/>
      <c r="O429" s="154"/>
      <c r="P429" s="154"/>
      <c r="Q429" s="154"/>
      <c r="R429" s="154"/>
      <c r="S429" s="154"/>
      <c r="T429" s="154"/>
      <c r="U429" s="154"/>
      <c r="V429" s="154"/>
      <c r="W429" s="154"/>
      <c r="X429" s="154"/>
      <c r="Y429" s="154"/>
      <c r="Z429" s="154"/>
      <c r="AA429" s="154"/>
      <c r="AB429" s="154"/>
      <c r="AC429" s="154"/>
    </row>
    <row r="430" spans="1:29" s="14" customFormat="1" ht="18" customHeight="1" x14ac:dyDescent="0.25">
      <c r="B430" s="372" t="s">
        <v>354</v>
      </c>
      <c r="C430" s="13" t="s">
        <v>843</v>
      </c>
      <c r="D430" s="12" t="s">
        <v>799</v>
      </c>
      <c r="E430" s="8">
        <v>200000</v>
      </c>
      <c r="F430" s="146" t="s">
        <v>384</v>
      </c>
      <c r="G430" s="62">
        <v>537</v>
      </c>
      <c r="H430" s="70" t="s">
        <v>799</v>
      </c>
      <c r="I430" s="347">
        <f t="shared" si="0"/>
        <v>200000</v>
      </c>
      <c r="J430" s="2" t="s">
        <v>829</v>
      </c>
      <c r="L430" s="154"/>
      <c r="M430" s="154"/>
      <c r="N430" s="154"/>
      <c r="O430" s="154"/>
      <c r="P430" s="154"/>
      <c r="Q430" s="154"/>
      <c r="R430" s="154"/>
      <c r="S430" s="154"/>
      <c r="T430" s="154"/>
      <c r="U430" s="154"/>
      <c r="V430" s="154"/>
      <c r="W430" s="154"/>
      <c r="X430" s="154"/>
      <c r="Y430" s="154"/>
      <c r="Z430" s="154"/>
      <c r="AA430" s="154"/>
      <c r="AB430" s="154"/>
      <c r="AC430" s="154"/>
    </row>
    <row r="431" spans="1:29" s="14" customFormat="1" ht="18" customHeight="1" x14ac:dyDescent="0.25">
      <c r="B431" s="372" t="s">
        <v>355</v>
      </c>
      <c r="C431" s="13" t="s">
        <v>844</v>
      </c>
      <c r="D431" s="12" t="s">
        <v>927</v>
      </c>
      <c r="E431" s="8">
        <v>0</v>
      </c>
      <c r="F431" s="146" t="s">
        <v>384</v>
      </c>
      <c r="G431" s="62">
        <v>538</v>
      </c>
      <c r="H431" s="70" t="s">
        <v>927</v>
      </c>
      <c r="I431" s="347">
        <f t="shared" si="0"/>
        <v>0</v>
      </c>
      <c r="J431" s="2" t="s">
        <v>829</v>
      </c>
      <c r="L431" s="154"/>
      <c r="M431" s="154"/>
      <c r="N431" s="154"/>
      <c r="O431" s="154"/>
      <c r="P431" s="154"/>
      <c r="Q431" s="154"/>
      <c r="R431" s="154"/>
      <c r="S431" s="154"/>
      <c r="T431" s="154"/>
      <c r="U431" s="154"/>
      <c r="V431" s="154"/>
      <c r="W431" s="154"/>
      <c r="X431" s="154"/>
      <c r="Y431" s="154"/>
      <c r="Z431" s="154"/>
      <c r="AA431" s="154"/>
      <c r="AB431" s="154"/>
      <c r="AC431" s="154"/>
    </row>
    <row r="432" spans="1:29" s="14" customFormat="1" ht="18" customHeight="1" x14ac:dyDescent="0.25">
      <c r="B432" s="372" t="s">
        <v>357</v>
      </c>
      <c r="C432" s="13" t="s">
        <v>845</v>
      </c>
      <c r="D432" s="12" t="s">
        <v>916</v>
      </c>
      <c r="E432" s="8">
        <v>0</v>
      </c>
      <c r="F432" s="146" t="s">
        <v>384</v>
      </c>
      <c r="G432" s="62">
        <v>539</v>
      </c>
      <c r="H432" s="70" t="s">
        <v>916</v>
      </c>
      <c r="I432" s="347">
        <f t="shared" si="0"/>
        <v>0</v>
      </c>
      <c r="J432" s="2" t="s">
        <v>829</v>
      </c>
      <c r="L432" s="154"/>
      <c r="M432" s="154"/>
      <c r="N432" s="154"/>
      <c r="O432" s="154"/>
      <c r="P432" s="154"/>
      <c r="Q432" s="154"/>
      <c r="R432" s="154"/>
      <c r="S432" s="154"/>
      <c r="T432" s="154"/>
      <c r="U432" s="154"/>
      <c r="V432" s="154"/>
      <c r="W432" s="154"/>
      <c r="X432" s="154"/>
      <c r="Y432" s="154"/>
      <c r="Z432" s="154"/>
      <c r="AA432" s="154"/>
      <c r="AB432" s="154"/>
      <c r="AC432" s="154"/>
    </row>
    <row r="433" spans="1:29" s="21" customFormat="1" ht="18" customHeight="1" x14ac:dyDescent="0.25">
      <c r="A433" s="14"/>
      <c r="B433" s="372" t="s">
        <v>358</v>
      </c>
      <c r="C433" s="13" t="s">
        <v>846</v>
      </c>
      <c r="D433" s="12" t="s">
        <v>800</v>
      </c>
      <c r="E433" s="8">
        <v>0</v>
      </c>
      <c r="F433" s="146" t="s">
        <v>384</v>
      </c>
      <c r="G433" s="62">
        <v>541</v>
      </c>
      <c r="H433" s="70" t="s">
        <v>800</v>
      </c>
      <c r="I433" s="347">
        <f t="shared" si="0"/>
        <v>0</v>
      </c>
      <c r="J433" s="2" t="s">
        <v>829</v>
      </c>
      <c r="L433" s="155"/>
      <c r="M433" s="155"/>
      <c r="N433" s="155"/>
      <c r="O433" s="155"/>
      <c r="P433" s="155"/>
      <c r="Q433" s="155"/>
      <c r="R433" s="155"/>
      <c r="S433" s="155"/>
      <c r="T433" s="155"/>
      <c r="U433" s="155"/>
      <c r="V433" s="155"/>
      <c r="W433" s="155"/>
      <c r="X433" s="155"/>
      <c r="Y433" s="155"/>
      <c r="Z433" s="155"/>
      <c r="AA433" s="155"/>
      <c r="AB433" s="155"/>
      <c r="AC433" s="155"/>
    </row>
    <row r="434" spans="1:29" s="14" customFormat="1" ht="30" x14ac:dyDescent="0.25">
      <c r="B434" s="372" t="s">
        <v>359</v>
      </c>
      <c r="C434" s="13" t="s">
        <v>847</v>
      </c>
      <c r="D434" s="12" t="s">
        <v>801</v>
      </c>
      <c r="E434" s="8">
        <v>0</v>
      </c>
      <c r="F434" s="146" t="s">
        <v>384</v>
      </c>
      <c r="G434" s="62">
        <v>542</v>
      </c>
      <c r="H434" s="70" t="s">
        <v>801</v>
      </c>
      <c r="I434" s="347">
        <f t="shared" si="0"/>
        <v>0</v>
      </c>
      <c r="J434" s="2" t="s">
        <v>829</v>
      </c>
      <c r="L434" s="154"/>
      <c r="M434" s="154"/>
      <c r="N434" s="154"/>
      <c r="O434" s="154"/>
      <c r="P434" s="154"/>
      <c r="Q434" s="154"/>
      <c r="R434" s="154"/>
      <c r="S434" s="154"/>
      <c r="T434" s="154"/>
      <c r="U434" s="154"/>
      <c r="V434" s="154"/>
      <c r="W434" s="154"/>
      <c r="X434" s="154"/>
      <c r="Y434" s="154"/>
      <c r="Z434" s="154"/>
      <c r="AA434" s="154"/>
      <c r="AB434" s="154"/>
      <c r="AC434" s="154"/>
    </row>
    <row r="435" spans="1:29" s="14" customFormat="1" ht="18" customHeight="1" x14ac:dyDescent="0.25">
      <c r="B435" s="372" t="s">
        <v>360</v>
      </c>
      <c r="C435" s="13" t="s">
        <v>848</v>
      </c>
      <c r="D435" s="12" t="s">
        <v>802</v>
      </c>
      <c r="E435" s="8">
        <v>300000</v>
      </c>
      <c r="F435" s="146" t="s">
        <v>384</v>
      </c>
      <c r="G435" s="62">
        <v>543</v>
      </c>
      <c r="H435" s="70" t="s">
        <v>802</v>
      </c>
      <c r="I435" s="347">
        <f t="shared" si="0"/>
        <v>300000</v>
      </c>
      <c r="J435" s="2" t="s">
        <v>829</v>
      </c>
      <c r="L435" s="153"/>
      <c r="M435" s="154"/>
      <c r="N435" s="154"/>
      <c r="O435" s="154"/>
      <c r="P435" s="154"/>
      <c r="Q435" s="154"/>
      <c r="R435" s="154"/>
      <c r="S435" s="154"/>
      <c r="T435" s="154"/>
      <c r="U435" s="154"/>
      <c r="V435" s="154"/>
      <c r="W435" s="154"/>
      <c r="X435" s="154"/>
      <c r="Y435" s="154"/>
      <c r="Z435" s="154"/>
      <c r="AA435" s="154"/>
      <c r="AB435" s="154"/>
      <c r="AC435" s="154"/>
    </row>
    <row r="436" spans="1:29" s="14" customFormat="1" ht="18" customHeight="1" x14ac:dyDescent="0.25">
      <c r="B436" s="372" t="s">
        <v>361</v>
      </c>
      <c r="C436" s="13" t="s">
        <v>849</v>
      </c>
      <c r="D436" s="12" t="s">
        <v>815</v>
      </c>
      <c r="E436" s="8">
        <v>0</v>
      </c>
      <c r="F436" s="146" t="s">
        <v>384</v>
      </c>
      <c r="G436" s="62">
        <v>544</v>
      </c>
      <c r="H436" s="70" t="s">
        <v>815</v>
      </c>
      <c r="I436" s="347">
        <f t="shared" si="0"/>
        <v>0</v>
      </c>
      <c r="J436" s="2" t="s">
        <v>829</v>
      </c>
      <c r="L436" s="153"/>
      <c r="M436" s="154"/>
      <c r="N436" s="154"/>
      <c r="O436" s="154"/>
      <c r="P436" s="154"/>
      <c r="Q436" s="154"/>
      <c r="R436" s="154"/>
      <c r="S436" s="154"/>
      <c r="T436" s="154"/>
      <c r="U436" s="154"/>
      <c r="V436" s="154"/>
      <c r="W436" s="154"/>
      <c r="X436" s="154"/>
      <c r="Y436" s="154"/>
      <c r="Z436" s="154"/>
      <c r="AA436" s="154"/>
      <c r="AB436" s="154"/>
      <c r="AC436" s="154"/>
    </row>
    <row r="437" spans="1:29" s="14" customFormat="1" ht="18" customHeight="1" x14ac:dyDescent="0.25">
      <c r="B437" s="372" t="s">
        <v>506</v>
      </c>
      <c r="C437" s="13" t="s">
        <v>850</v>
      </c>
      <c r="D437" s="12" t="s">
        <v>803</v>
      </c>
      <c r="E437" s="8">
        <v>0</v>
      </c>
      <c r="F437" s="146" t="s">
        <v>384</v>
      </c>
      <c r="G437" s="62">
        <v>551</v>
      </c>
      <c r="H437" s="70" t="s">
        <v>803</v>
      </c>
      <c r="I437" s="347">
        <f t="shared" si="0"/>
        <v>0</v>
      </c>
      <c r="J437" s="2" t="s">
        <v>829</v>
      </c>
      <c r="L437" s="154"/>
      <c r="M437" s="154"/>
      <c r="N437" s="154"/>
      <c r="O437" s="154"/>
      <c r="P437" s="154"/>
      <c r="Q437" s="154"/>
      <c r="R437" s="154"/>
      <c r="S437" s="154"/>
      <c r="T437" s="154"/>
      <c r="U437" s="154"/>
      <c r="V437" s="154"/>
      <c r="W437" s="154"/>
      <c r="X437" s="154"/>
      <c r="Y437" s="154"/>
      <c r="Z437" s="154"/>
      <c r="AA437" s="154"/>
      <c r="AB437" s="154"/>
      <c r="AC437" s="154"/>
    </row>
    <row r="438" spans="1:29" s="148" customFormat="1" ht="18" customHeight="1" x14ac:dyDescent="0.25">
      <c r="A438" s="14"/>
      <c r="B438" s="372" t="s">
        <v>508</v>
      </c>
      <c r="C438" s="13" t="s">
        <v>851</v>
      </c>
      <c r="D438" s="12" t="s">
        <v>579</v>
      </c>
      <c r="E438" s="8">
        <v>0</v>
      </c>
      <c r="F438" s="146" t="s">
        <v>384</v>
      </c>
      <c r="G438" s="62">
        <v>552</v>
      </c>
      <c r="H438" s="70" t="s">
        <v>819</v>
      </c>
      <c r="I438" s="347">
        <f t="shared" si="0"/>
        <v>0</v>
      </c>
      <c r="J438" s="2" t="s">
        <v>829</v>
      </c>
      <c r="L438" s="158"/>
      <c r="M438" s="158"/>
      <c r="N438" s="158"/>
      <c r="O438" s="158"/>
      <c r="P438" s="158"/>
      <c r="Q438" s="158"/>
      <c r="R438" s="158"/>
      <c r="S438" s="158"/>
      <c r="T438" s="158"/>
      <c r="U438" s="158"/>
      <c r="V438" s="158"/>
      <c r="W438" s="158"/>
      <c r="X438" s="158"/>
      <c r="Y438" s="158"/>
      <c r="Z438" s="158"/>
      <c r="AA438" s="158"/>
      <c r="AB438" s="158"/>
      <c r="AC438" s="158"/>
    </row>
    <row r="439" spans="1:29" s="143" customFormat="1" ht="18" customHeight="1" x14ac:dyDescent="0.25">
      <c r="A439" s="14"/>
      <c r="B439" s="372" t="s">
        <v>509</v>
      </c>
      <c r="C439" s="13" t="s">
        <v>852</v>
      </c>
      <c r="D439" s="12" t="s">
        <v>804</v>
      </c>
      <c r="E439" s="8">
        <v>0</v>
      </c>
      <c r="F439" s="146" t="s">
        <v>384</v>
      </c>
      <c r="G439" s="62">
        <v>553</v>
      </c>
      <c r="H439" s="70" t="s">
        <v>804</v>
      </c>
      <c r="I439" s="347">
        <f t="shared" si="0"/>
        <v>0</v>
      </c>
      <c r="J439" s="2" t="s">
        <v>829</v>
      </c>
      <c r="L439" s="159"/>
      <c r="M439" s="160"/>
      <c r="N439" s="160"/>
      <c r="O439" s="160"/>
      <c r="P439" s="160"/>
      <c r="Q439" s="160"/>
      <c r="R439" s="160"/>
      <c r="S439" s="160"/>
      <c r="T439" s="160"/>
      <c r="U439" s="160"/>
      <c r="V439" s="160"/>
      <c r="W439" s="160"/>
      <c r="X439" s="160"/>
      <c r="Y439" s="160"/>
      <c r="Z439" s="160"/>
      <c r="AA439" s="160"/>
      <c r="AB439" s="160"/>
      <c r="AC439" s="160"/>
    </row>
    <row r="440" spans="1:29" s="143" customFormat="1" ht="18" customHeight="1" x14ac:dyDescent="0.25">
      <c r="A440" s="14"/>
      <c r="B440" s="372" t="s">
        <v>510</v>
      </c>
      <c r="C440" s="13" t="s">
        <v>853</v>
      </c>
      <c r="D440" s="12" t="s">
        <v>805</v>
      </c>
      <c r="E440" s="8">
        <v>0</v>
      </c>
      <c r="F440" s="146" t="s">
        <v>384</v>
      </c>
      <c r="G440" s="62">
        <v>554</v>
      </c>
      <c r="H440" s="70" t="s">
        <v>805</v>
      </c>
      <c r="I440" s="347">
        <f t="shared" si="0"/>
        <v>0</v>
      </c>
      <c r="J440" s="2" t="s">
        <v>829</v>
      </c>
      <c r="L440" s="159"/>
      <c r="M440" s="160"/>
      <c r="N440" s="160"/>
      <c r="O440" s="160"/>
      <c r="P440" s="160"/>
      <c r="Q440" s="160"/>
      <c r="R440" s="160"/>
      <c r="S440" s="160"/>
      <c r="T440" s="160"/>
      <c r="U440" s="160"/>
      <c r="V440" s="160"/>
      <c r="W440" s="160"/>
      <c r="X440" s="160"/>
      <c r="Y440" s="160"/>
      <c r="Z440" s="160"/>
      <c r="AA440" s="160"/>
      <c r="AB440" s="160"/>
      <c r="AC440" s="160"/>
    </row>
    <row r="441" spans="1:29" s="143" customFormat="1" ht="18" customHeight="1" x14ac:dyDescent="0.25">
      <c r="A441" s="14"/>
      <c r="B441" s="372" t="s">
        <v>511</v>
      </c>
      <c r="C441" s="13" t="s">
        <v>854</v>
      </c>
      <c r="D441" s="12" t="s">
        <v>806</v>
      </c>
      <c r="E441" s="8">
        <v>2100000</v>
      </c>
      <c r="F441" s="146" t="s">
        <v>384</v>
      </c>
      <c r="G441" s="62">
        <v>555</v>
      </c>
      <c r="H441" s="70" t="s">
        <v>806</v>
      </c>
      <c r="I441" s="347">
        <f t="shared" si="0"/>
        <v>2100000</v>
      </c>
      <c r="J441" s="2" t="s">
        <v>829</v>
      </c>
      <c r="L441" s="159"/>
      <c r="M441" s="160"/>
      <c r="N441" s="160"/>
      <c r="O441" s="160"/>
      <c r="P441" s="160"/>
      <c r="Q441" s="160"/>
      <c r="R441" s="160"/>
      <c r="S441" s="160"/>
      <c r="T441" s="160"/>
      <c r="U441" s="160"/>
      <c r="V441" s="160"/>
      <c r="W441" s="160"/>
      <c r="X441" s="160"/>
      <c r="Y441" s="160"/>
      <c r="Z441" s="160"/>
      <c r="AA441" s="160"/>
      <c r="AB441" s="160"/>
      <c r="AC441" s="160"/>
    </row>
    <row r="442" spans="1:29" s="148" customFormat="1" ht="18" customHeight="1" x14ac:dyDescent="0.25">
      <c r="A442" s="14"/>
      <c r="B442" s="372" t="s">
        <v>512</v>
      </c>
      <c r="C442" s="13" t="s">
        <v>855</v>
      </c>
      <c r="D442" s="12" t="s">
        <v>807</v>
      </c>
      <c r="E442" s="8">
        <v>0</v>
      </c>
      <c r="F442" s="146" t="s">
        <v>384</v>
      </c>
      <c r="G442" s="62">
        <v>556</v>
      </c>
      <c r="H442" s="70" t="s">
        <v>807</v>
      </c>
      <c r="I442" s="347">
        <f t="shared" si="0"/>
        <v>0</v>
      </c>
      <c r="J442" s="2" t="s">
        <v>829</v>
      </c>
      <c r="L442" s="158"/>
      <c r="M442" s="158"/>
      <c r="N442" s="158"/>
      <c r="O442" s="158"/>
      <c r="P442" s="158"/>
      <c r="Q442" s="158"/>
      <c r="R442" s="158"/>
      <c r="S442" s="158"/>
      <c r="T442" s="158"/>
      <c r="U442" s="158"/>
      <c r="V442" s="158"/>
      <c r="W442" s="158"/>
      <c r="X442" s="158"/>
      <c r="Y442" s="158"/>
      <c r="Z442" s="158"/>
      <c r="AA442" s="158"/>
      <c r="AB442" s="158"/>
      <c r="AC442" s="158"/>
    </row>
    <row r="443" spans="1:29" s="14" customFormat="1" ht="18" customHeight="1" x14ac:dyDescent="0.25">
      <c r="B443" s="372" t="s">
        <v>513</v>
      </c>
      <c r="C443" s="13" t="s">
        <v>856</v>
      </c>
      <c r="D443" s="12" t="s">
        <v>808</v>
      </c>
      <c r="E443" s="8">
        <v>0</v>
      </c>
      <c r="F443" s="146" t="s">
        <v>384</v>
      </c>
      <c r="G443" s="62">
        <v>557</v>
      </c>
      <c r="H443" s="70" t="s">
        <v>808</v>
      </c>
      <c r="I443" s="347">
        <f t="shared" si="0"/>
        <v>0</v>
      </c>
      <c r="J443" s="2" t="s">
        <v>829</v>
      </c>
      <c r="L443" s="153"/>
      <c r="M443" s="154"/>
      <c r="N443" s="154"/>
      <c r="O443" s="154"/>
      <c r="P443" s="154"/>
      <c r="Q443" s="154"/>
      <c r="R443" s="154"/>
      <c r="S443" s="154"/>
      <c r="T443" s="154"/>
      <c r="U443" s="154"/>
      <c r="V443" s="154"/>
      <c r="W443" s="154"/>
      <c r="X443" s="154"/>
      <c r="Y443" s="154"/>
      <c r="Z443" s="154"/>
      <c r="AA443" s="154"/>
      <c r="AB443" s="154"/>
      <c r="AC443" s="154"/>
    </row>
    <row r="444" spans="1:29" s="14" customFormat="1" ht="18" customHeight="1" x14ac:dyDescent="0.25">
      <c r="B444" s="372" t="s">
        <v>515</v>
      </c>
      <c r="C444" s="13" t="s">
        <v>857</v>
      </c>
      <c r="D444" s="12" t="s">
        <v>928</v>
      </c>
      <c r="E444" s="8">
        <v>1500000</v>
      </c>
      <c r="F444" s="146" t="s">
        <v>384</v>
      </c>
      <c r="G444" s="62">
        <v>558</v>
      </c>
      <c r="H444" s="70" t="s">
        <v>928</v>
      </c>
      <c r="I444" s="347">
        <f t="shared" si="0"/>
        <v>1500000</v>
      </c>
      <c r="J444" s="2" t="s">
        <v>829</v>
      </c>
      <c r="L444" s="153"/>
      <c r="M444" s="154"/>
      <c r="N444" s="154"/>
      <c r="O444" s="154"/>
      <c r="P444" s="154"/>
      <c r="Q444" s="154"/>
      <c r="R444" s="154"/>
      <c r="S444" s="154"/>
      <c r="T444" s="154"/>
      <c r="U444" s="154"/>
      <c r="V444" s="154"/>
      <c r="W444" s="154"/>
      <c r="X444" s="154"/>
      <c r="Y444" s="154"/>
      <c r="Z444" s="154"/>
      <c r="AA444" s="154"/>
      <c r="AB444" s="154"/>
      <c r="AC444" s="154"/>
    </row>
    <row r="445" spans="1:29" s="14" customFormat="1" ht="18" customHeight="1" x14ac:dyDescent="0.25">
      <c r="B445" s="372" t="s">
        <v>516</v>
      </c>
      <c r="C445" s="13" t="s">
        <v>858</v>
      </c>
      <c r="D445" s="12" t="s">
        <v>929</v>
      </c>
      <c r="E445" s="8">
        <v>0</v>
      </c>
      <c r="F445" s="146" t="s">
        <v>384</v>
      </c>
      <c r="G445" s="62">
        <v>559</v>
      </c>
      <c r="H445" s="70" t="s">
        <v>929</v>
      </c>
      <c r="I445" s="347">
        <f t="shared" si="0"/>
        <v>0</v>
      </c>
      <c r="J445" s="2" t="s">
        <v>829</v>
      </c>
      <c r="L445" s="153"/>
      <c r="M445" s="154"/>
      <c r="N445" s="154"/>
      <c r="O445" s="154"/>
      <c r="P445" s="154"/>
      <c r="Q445" s="154"/>
      <c r="R445" s="154"/>
      <c r="S445" s="154"/>
      <c r="T445" s="154"/>
      <c r="U445" s="154"/>
      <c r="V445" s="154"/>
      <c r="W445" s="154"/>
      <c r="X445" s="154"/>
      <c r="Y445" s="154"/>
      <c r="Z445" s="154"/>
      <c r="AA445" s="154"/>
      <c r="AB445" s="154"/>
      <c r="AC445" s="154"/>
    </row>
    <row r="446" spans="1:29" s="14" customFormat="1" ht="18" customHeight="1" x14ac:dyDescent="0.25">
      <c r="B446" s="372" t="s">
        <v>517</v>
      </c>
      <c r="C446" s="13" t="s">
        <v>859</v>
      </c>
      <c r="D446" s="179" t="s">
        <v>930</v>
      </c>
      <c r="E446" s="8">
        <v>0</v>
      </c>
      <c r="F446" s="146" t="s">
        <v>384</v>
      </c>
      <c r="G446" s="62" t="s">
        <v>933</v>
      </c>
      <c r="H446" s="70" t="s">
        <v>930</v>
      </c>
      <c r="I446" s="347">
        <f t="shared" si="0"/>
        <v>0</v>
      </c>
      <c r="J446" s="2" t="s">
        <v>829</v>
      </c>
      <c r="L446" s="153"/>
      <c r="M446" s="154"/>
      <c r="N446" s="154"/>
      <c r="O446" s="154"/>
      <c r="P446" s="154"/>
      <c r="Q446" s="154"/>
      <c r="R446" s="154"/>
      <c r="S446" s="154"/>
      <c r="T446" s="154"/>
      <c r="U446" s="154"/>
      <c r="V446" s="154"/>
      <c r="W446" s="154"/>
      <c r="X446" s="154"/>
      <c r="Y446" s="154"/>
      <c r="Z446" s="154"/>
      <c r="AA446" s="154"/>
      <c r="AB446" s="154"/>
      <c r="AC446" s="154"/>
    </row>
    <row r="447" spans="1:29" s="14" customFormat="1" ht="18" customHeight="1" x14ac:dyDescent="0.25">
      <c r="B447" s="372" t="s">
        <v>518</v>
      </c>
      <c r="C447" s="13" t="s">
        <v>860</v>
      </c>
      <c r="D447" s="179" t="s">
        <v>931</v>
      </c>
      <c r="E447" s="8">
        <v>0</v>
      </c>
      <c r="F447" s="146" t="s">
        <v>384</v>
      </c>
      <c r="G447" s="62" t="s">
        <v>934</v>
      </c>
      <c r="H447" s="70" t="s">
        <v>931</v>
      </c>
      <c r="I447" s="347">
        <f t="shared" si="0"/>
        <v>0</v>
      </c>
      <c r="J447" s="2" t="s">
        <v>829</v>
      </c>
      <c r="L447" s="153"/>
      <c r="M447" s="154"/>
      <c r="N447" s="154"/>
      <c r="O447" s="154"/>
      <c r="P447" s="154"/>
      <c r="Q447" s="154"/>
      <c r="R447" s="154"/>
      <c r="S447" s="154"/>
      <c r="T447" s="154"/>
      <c r="U447" s="154"/>
      <c r="V447" s="154"/>
      <c r="W447" s="154"/>
      <c r="X447" s="154"/>
      <c r="Y447" s="154"/>
      <c r="Z447" s="154"/>
      <c r="AA447" s="154"/>
      <c r="AB447" s="154"/>
      <c r="AC447" s="154"/>
    </row>
    <row r="448" spans="1:29" s="14" customFormat="1" ht="18" customHeight="1" x14ac:dyDescent="0.25">
      <c r="B448" s="372" t="s">
        <v>519</v>
      </c>
      <c r="C448" s="13" t="s">
        <v>861</v>
      </c>
      <c r="D448" s="179" t="s">
        <v>932</v>
      </c>
      <c r="E448" s="8">
        <v>2500000</v>
      </c>
      <c r="F448" s="146" t="s">
        <v>384</v>
      </c>
      <c r="G448" s="62" t="s">
        <v>917</v>
      </c>
      <c r="H448" s="70" t="s">
        <v>932</v>
      </c>
      <c r="I448" s="347">
        <f t="shared" si="0"/>
        <v>2500000</v>
      </c>
      <c r="J448" s="2" t="s">
        <v>829</v>
      </c>
      <c r="L448" s="153"/>
      <c r="M448" s="154"/>
      <c r="N448" s="154"/>
      <c r="O448" s="154"/>
      <c r="P448" s="154"/>
      <c r="Q448" s="154"/>
      <c r="R448" s="154"/>
      <c r="S448" s="154"/>
      <c r="T448" s="154"/>
      <c r="U448" s="154"/>
      <c r="V448" s="154"/>
      <c r="W448" s="154"/>
      <c r="X448" s="154"/>
      <c r="Y448" s="154"/>
      <c r="Z448" s="154"/>
      <c r="AA448" s="154"/>
      <c r="AB448" s="154"/>
      <c r="AC448" s="154"/>
    </row>
    <row r="449" spans="1:29" s="14" customFormat="1" ht="18" customHeight="1" x14ac:dyDescent="0.25">
      <c r="A449" s="21"/>
      <c r="B449" s="372" t="s">
        <v>545</v>
      </c>
      <c r="C449" s="9" t="s">
        <v>862</v>
      </c>
      <c r="D449" s="179" t="s">
        <v>936</v>
      </c>
      <c r="E449" s="8">
        <v>0</v>
      </c>
      <c r="F449" s="146" t="s">
        <v>384</v>
      </c>
      <c r="G449" s="62" t="s">
        <v>919</v>
      </c>
      <c r="H449" s="182" t="s">
        <v>936</v>
      </c>
      <c r="I449" s="347">
        <f t="shared" si="0"/>
        <v>0</v>
      </c>
      <c r="J449" s="2" t="s">
        <v>829</v>
      </c>
      <c r="L449" s="153"/>
      <c r="M449" s="154"/>
      <c r="N449" s="154"/>
      <c r="O449" s="154"/>
      <c r="P449" s="154"/>
      <c r="Q449" s="154"/>
      <c r="R449" s="154"/>
      <c r="S449" s="154"/>
      <c r="T449" s="154"/>
      <c r="U449" s="154"/>
      <c r="V449" s="154"/>
      <c r="W449" s="154"/>
      <c r="X449" s="154"/>
      <c r="Y449" s="154"/>
      <c r="Z449" s="154"/>
      <c r="AA449" s="154"/>
      <c r="AB449" s="154"/>
      <c r="AC449" s="154"/>
    </row>
    <row r="450" spans="1:29" s="14" customFormat="1" ht="18" customHeight="1" x14ac:dyDescent="0.25">
      <c r="B450" s="372" t="s">
        <v>546</v>
      </c>
      <c r="C450" s="13" t="s">
        <v>863</v>
      </c>
      <c r="D450" s="180" t="s">
        <v>918</v>
      </c>
      <c r="E450" s="8">
        <v>0</v>
      </c>
      <c r="F450" s="146" t="s">
        <v>384</v>
      </c>
      <c r="G450" s="62" t="s">
        <v>920</v>
      </c>
      <c r="H450" s="70" t="s">
        <v>918</v>
      </c>
      <c r="I450" s="347">
        <f t="shared" si="0"/>
        <v>0</v>
      </c>
      <c r="J450" s="2" t="s">
        <v>829</v>
      </c>
      <c r="L450" s="153"/>
      <c r="M450" s="154"/>
      <c r="N450" s="154"/>
      <c r="O450" s="154"/>
      <c r="P450" s="154"/>
      <c r="Q450" s="154"/>
      <c r="R450" s="154"/>
      <c r="S450" s="154"/>
      <c r="T450" s="154"/>
      <c r="U450" s="154"/>
      <c r="V450" s="154"/>
      <c r="W450" s="154"/>
      <c r="X450" s="154"/>
      <c r="Y450" s="154"/>
      <c r="Z450" s="154"/>
      <c r="AA450" s="154"/>
      <c r="AB450" s="154"/>
      <c r="AC450" s="154"/>
    </row>
    <row r="451" spans="1:29" s="14" customFormat="1" ht="18" customHeight="1" x14ac:dyDescent="0.25">
      <c r="B451" s="372" t="s">
        <v>571</v>
      </c>
      <c r="C451" s="13" t="s">
        <v>864</v>
      </c>
      <c r="D451" s="12" t="s">
        <v>921</v>
      </c>
      <c r="E451" s="8">
        <v>1900000</v>
      </c>
      <c r="F451" s="146" t="s">
        <v>384</v>
      </c>
      <c r="G451" s="62" t="s">
        <v>935</v>
      </c>
      <c r="H451" s="70" t="s">
        <v>921</v>
      </c>
      <c r="I451" s="347">
        <f t="shared" si="0"/>
        <v>1900000</v>
      </c>
      <c r="J451" s="2" t="s">
        <v>829</v>
      </c>
      <c r="L451" s="153"/>
      <c r="M451" s="154"/>
      <c r="N451" s="154"/>
      <c r="O451" s="154"/>
      <c r="P451" s="154"/>
      <c r="Q451" s="154"/>
      <c r="R451" s="154"/>
      <c r="S451" s="154"/>
      <c r="T451" s="154"/>
      <c r="U451" s="154"/>
      <c r="V451" s="154"/>
      <c r="W451" s="154"/>
      <c r="X451" s="154"/>
      <c r="Y451" s="154"/>
      <c r="Z451" s="154"/>
      <c r="AA451" s="154"/>
      <c r="AB451" s="154"/>
      <c r="AC451" s="154"/>
    </row>
    <row r="452" spans="1:29" s="14" customFormat="1" ht="18" customHeight="1" x14ac:dyDescent="0.25">
      <c r="A452" s="98" t="s">
        <v>791</v>
      </c>
      <c r="B452" s="372" t="s">
        <v>572</v>
      </c>
      <c r="C452" s="13" t="s">
        <v>865</v>
      </c>
      <c r="D452" s="12" t="s">
        <v>809</v>
      </c>
      <c r="E452" s="8">
        <v>0</v>
      </c>
      <c r="F452" s="146" t="s">
        <v>384</v>
      </c>
      <c r="G452" s="62">
        <v>571</v>
      </c>
      <c r="H452" s="70" t="s">
        <v>809</v>
      </c>
      <c r="I452" s="347">
        <f t="shared" si="0"/>
        <v>0</v>
      </c>
      <c r="J452" s="2" t="s">
        <v>829</v>
      </c>
      <c r="L452" s="153"/>
      <c r="M452" s="154"/>
      <c r="N452" s="154"/>
      <c r="O452" s="154"/>
      <c r="P452" s="154"/>
      <c r="Q452" s="154"/>
      <c r="R452" s="154"/>
      <c r="S452" s="154"/>
      <c r="T452" s="154"/>
      <c r="U452" s="154"/>
      <c r="V452" s="154"/>
      <c r="W452" s="154"/>
      <c r="X452" s="154"/>
      <c r="Y452" s="154"/>
      <c r="Z452" s="154"/>
      <c r="AA452" s="154"/>
      <c r="AB452" s="154"/>
      <c r="AC452" s="154"/>
    </row>
    <row r="453" spans="1:29" s="14" customFormat="1" ht="18" customHeight="1" x14ac:dyDescent="0.25">
      <c r="A453" s="98" t="s">
        <v>791</v>
      </c>
      <c r="B453" s="372" t="s">
        <v>578</v>
      </c>
      <c r="C453" s="13" t="s">
        <v>866</v>
      </c>
      <c r="D453" s="12" t="s">
        <v>810</v>
      </c>
      <c r="E453" s="8">
        <v>0</v>
      </c>
      <c r="F453" s="146" t="s">
        <v>384</v>
      </c>
      <c r="G453" s="62">
        <v>572</v>
      </c>
      <c r="H453" s="70" t="s">
        <v>810</v>
      </c>
      <c r="I453" s="347">
        <f t="shared" si="0"/>
        <v>0</v>
      </c>
      <c r="J453" s="2" t="s">
        <v>829</v>
      </c>
      <c r="L453" s="153"/>
      <c r="M453" s="154"/>
      <c r="N453" s="154"/>
      <c r="O453" s="154"/>
      <c r="P453" s="154"/>
      <c r="Q453" s="154"/>
      <c r="R453" s="154"/>
      <c r="S453" s="154"/>
      <c r="T453" s="154"/>
      <c r="U453" s="154"/>
      <c r="V453" s="154"/>
      <c r="W453" s="154"/>
      <c r="X453" s="154"/>
      <c r="Y453" s="154"/>
      <c r="Z453" s="154"/>
      <c r="AA453" s="154"/>
      <c r="AB453" s="154"/>
      <c r="AC453" s="154"/>
    </row>
    <row r="454" spans="1:29" s="14" customFormat="1" ht="18" customHeight="1" x14ac:dyDescent="0.25">
      <c r="A454" s="98" t="s">
        <v>791</v>
      </c>
      <c r="B454" s="372" t="s">
        <v>598</v>
      </c>
      <c r="C454" s="13" t="s">
        <v>867</v>
      </c>
      <c r="D454" s="12" t="s">
        <v>816</v>
      </c>
      <c r="E454" s="8">
        <v>0</v>
      </c>
      <c r="F454" s="146" t="s">
        <v>384</v>
      </c>
      <c r="G454" s="62">
        <v>573</v>
      </c>
      <c r="H454" s="70" t="s">
        <v>816</v>
      </c>
      <c r="I454" s="347">
        <f t="shared" si="0"/>
        <v>0</v>
      </c>
      <c r="J454" s="2" t="s">
        <v>829</v>
      </c>
      <c r="L454" s="153"/>
      <c r="M454" s="154"/>
      <c r="N454" s="154"/>
      <c r="O454" s="154"/>
      <c r="P454" s="154"/>
      <c r="Q454" s="154"/>
      <c r="R454" s="154"/>
      <c r="S454" s="154"/>
      <c r="T454" s="154"/>
      <c r="U454" s="154"/>
      <c r="V454" s="154"/>
      <c r="W454" s="154"/>
      <c r="X454" s="154"/>
      <c r="Y454" s="154"/>
      <c r="Z454" s="154"/>
      <c r="AA454" s="154"/>
      <c r="AB454" s="154"/>
      <c r="AC454" s="154"/>
    </row>
    <row r="455" spans="1:29" s="14" customFormat="1" ht="18" customHeight="1" x14ac:dyDescent="0.25">
      <c r="B455" s="372" t="s">
        <v>599</v>
      </c>
      <c r="C455" s="13" t="s">
        <v>868</v>
      </c>
      <c r="D455" s="12" t="s">
        <v>507</v>
      </c>
      <c r="E455" s="8">
        <v>0</v>
      </c>
      <c r="F455" s="146" t="s">
        <v>384</v>
      </c>
      <c r="G455" s="62">
        <v>574</v>
      </c>
      <c r="H455" s="70" t="s">
        <v>507</v>
      </c>
      <c r="I455" s="347">
        <f t="shared" si="0"/>
        <v>0</v>
      </c>
      <c r="J455" s="2" t="s">
        <v>829</v>
      </c>
      <c r="L455" s="153"/>
      <c r="M455" s="154"/>
      <c r="N455" s="154"/>
      <c r="O455" s="154"/>
      <c r="P455" s="154"/>
      <c r="Q455" s="154"/>
      <c r="R455" s="154"/>
      <c r="S455" s="154"/>
      <c r="T455" s="154"/>
      <c r="U455" s="154"/>
      <c r="V455" s="154"/>
      <c r="W455" s="154"/>
      <c r="X455" s="154"/>
      <c r="Y455" s="154"/>
      <c r="Z455" s="154"/>
      <c r="AA455" s="154"/>
      <c r="AB455" s="154"/>
      <c r="AC455" s="154"/>
    </row>
    <row r="456" spans="1:29" s="14" customFormat="1" ht="18" customHeight="1" x14ac:dyDescent="0.25">
      <c r="B456" s="372" t="s">
        <v>603</v>
      </c>
      <c r="C456" s="13" t="s">
        <v>869</v>
      </c>
      <c r="D456" s="12" t="s">
        <v>570</v>
      </c>
      <c r="E456" s="8">
        <v>0</v>
      </c>
      <c r="F456" s="146" t="s">
        <v>384</v>
      </c>
      <c r="G456" s="62">
        <v>576</v>
      </c>
      <c r="H456" s="70" t="s">
        <v>570</v>
      </c>
      <c r="I456" s="347">
        <f t="shared" si="0"/>
        <v>0</v>
      </c>
      <c r="J456" s="2" t="s">
        <v>829</v>
      </c>
      <c r="L456" s="153"/>
      <c r="M456" s="154"/>
      <c r="N456" s="154"/>
      <c r="O456" s="154"/>
      <c r="P456" s="154"/>
      <c r="Q456" s="154"/>
      <c r="R456" s="154"/>
      <c r="S456" s="154"/>
      <c r="T456" s="154"/>
      <c r="U456" s="154"/>
      <c r="V456" s="154"/>
      <c r="W456" s="154"/>
      <c r="X456" s="154"/>
      <c r="Y456" s="154"/>
      <c r="Z456" s="154"/>
      <c r="AA456" s="154"/>
      <c r="AB456" s="154"/>
      <c r="AC456" s="154"/>
    </row>
    <row r="457" spans="1:29" s="14" customFormat="1" ht="18" customHeight="1" x14ac:dyDescent="0.25">
      <c r="A457" s="22"/>
      <c r="B457" s="372" t="s">
        <v>610</v>
      </c>
      <c r="C457" s="13" t="s">
        <v>870</v>
      </c>
      <c r="D457" s="12" t="s">
        <v>811</v>
      </c>
      <c r="E457" s="8">
        <v>1250000</v>
      </c>
      <c r="F457" s="146" t="s">
        <v>384</v>
      </c>
      <c r="G457" s="62">
        <v>621</v>
      </c>
      <c r="H457" s="70" t="s">
        <v>811</v>
      </c>
      <c r="I457" s="347">
        <f t="shared" si="0"/>
        <v>1250000</v>
      </c>
      <c r="J457" s="2" t="s">
        <v>829</v>
      </c>
      <c r="L457" s="153"/>
      <c r="M457" s="154"/>
      <c r="N457" s="154"/>
      <c r="O457" s="154"/>
      <c r="P457" s="154"/>
      <c r="Q457" s="154"/>
      <c r="R457" s="154"/>
      <c r="S457" s="154"/>
      <c r="T457" s="154"/>
      <c r="U457" s="154"/>
      <c r="V457" s="154"/>
      <c r="W457" s="154"/>
      <c r="X457" s="154"/>
      <c r="Y457" s="154"/>
      <c r="Z457" s="154"/>
      <c r="AA457" s="154"/>
      <c r="AB457" s="154"/>
      <c r="AC457" s="154"/>
    </row>
    <row r="458" spans="1:29" s="14" customFormat="1" ht="18" customHeight="1" x14ac:dyDescent="0.25">
      <c r="A458" s="22"/>
      <c r="B458" s="372" t="s">
        <v>686</v>
      </c>
      <c r="C458" s="13" t="s">
        <v>871</v>
      </c>
      <c r="D458" s="12" t="s">
        <v>514</v>
      </c>
      <c r="E458" s="8">
        <v>0</v>
      </c>
      <c r="F458" s="146" t="s">
        <v>384</v>
      </c>
      <c r="G458" s="62">
        <v>622</v>
      </c>
      <c r="H458" s="70" t="s">
        <v>514</v>
      </c>
      <c r="I458" s="347">
        <f t="shared" si="0"/>
        <v>0</v>
      </c>
      <c r="J458" s="2" t="s">
        <v>829</v>
      </c>
      <c r="L458" s="153"/>
      <c r="M458" s="154"/>
      <c r="N458" s="154"/>
      <c r="O458" s="154"/>
      <c r="P458" s="154"/>
      <c r="Q458" s="154"/>
      <c r="R458" s="154"/>
      <c r="S458" s="154"/>
      <c r="T458" s="154"/>
      <c r="U458" s="154"/>
      <c r="V458" s="154"/>
      <c r="W458" s="154"/>
      <c r="X458" s="154"/>
      <c r="Y458" s="154"/>
      <c r="Z458" s="154"/>
      <c r="AA458" s="154"/>
      <c r="AB458" s="154"/>
      <c r="AC458" s="154"/>
    </row>
    <row r="459" spans="1:29" s="14" customFormat="1" ht="18" customHeight="1" x14ac:dyDescent="0.25">
      <c r="A459" s="22"/>
      <c r="B459" s="372" t="s">
        <v>820</v>
      </c>
      <c r="C459" s="13" t="s">
        <v>872</v>
      </c>
      <c r="D459" s="12" t="s">
        <v>604</v>
      </c>
      <c r="E459" s="8">
        <v>0</v>
      </c>
      <c r="F459" s="146" t="s">
        <v>384</v>
      </c>
      <c r="G459" s="62">
        <v>623</v>
      </c>
      <c r="H459" s="70" t="s">
        <v>604</v>
      </c>
      <c r="I459" s="347">
        <f t="shared" si="0"/>
        <v>0</v>
      </c>
      <c r="J459" s="2" t="s">
        <v>829</v>
      </c>
      <c r="L459" s="153"/>
      <c r="M459" s="154"/>
      <c r="N459" s="154"/>
      <c r="O459" s="154"/>
      <c r="P459" s="154"/>
      <c r="Q459" s="154"/>
      <c r="R459" s="154"/>
      <c r="S459" s="154"/>
      <c r="T459" s="154"/>
      <c r="U459" s="154"/>
      <c r="V459" s="154"/>
      <c r="W459" s="154"/>
      <c r="X459" s="154"/>
      <c r="Y459" s="154"/>
      <c r="Z459" s="154"/>
      <c r="AA459" s="154"/>
      <c r="AB459" s="154"/>
      <c r="AC459" s="154"/>
    </row>
    <row r="460" spans="1:29" s="14" customFormat="1" ht="18" customHeight="1" x14ac:dyDescent="0.25">
      <c r="A460" s="22"/>
      <c r="B460" s="372" t="s">
        <v>821</v>
      </c>
      <c r="C460" s="13" t="s">
        <v>873</v>
      </c>
      <c r="D460" s="12" t="s">
        <v>605</v>
      </c>
      <c r="E460" s="8">
        <v>0</v>
      </c>
      <c r="F460" s="146" t="s">
        <v>384</v>
      </c>
      <c r="G460" s="62">
        <v>624</v>
      </c>
      <c r="H460" s="70" t="s">
        <v>605</v>
      </c>
      <c r="I460" s="347">
        <f t="shared" si="0"/>
        <v>0</v>
      </c>
      <c r="J460" s="2" t="s">
        <v>829</v>
      </c>
      <c r="L460" s="153"/>
      <c r="M460" s="154"/>
      <c r="N460" s="154"/>
      <c r="O460" s="154"/>
      <c r="P460" s="154"/>
      <c r="Q460" s="154"/>
      <c r="R460" s="154"/>
      <c r="S460" s="154"/>
      <c r="T460" s="154"/>
      <c r="U460" s="154"/>
      <c r="V460" s="154"/>
      <c r="W460" s="154"/>
      <c r="X460" s="154"/>
      <c r="Y460" s="154"/>
      <c r="Z460" s="154"/>
      <c r="AA460" s="154"/>
      <c r="AB460" s="154"/>
      <c r="AC460" s="154"/>
    </row>
    <row r="461" spans="1:29" s="14" customFormat="1" ht="18" customHeight="1" x14ac:dyDescent="0.25">
      <c r="A461" s="22"/>
      <c r="B461" s="372" t="s">
        <v>951</v>
      </c>
      <c r="C461" s="13" t="s">
        <v>946</v>
      </c>
      <c r="D461" s="12" t="s">
        <v>812</v>
      </c>
      <c r="E461" s="8">
        <v>0</v>
      </c>
      <c r="F461" s="146" t="s">
        <v>384</v>
      </c>
      <c r="G461" s="62">
        <v>625</v>
      </c>
      <c r="H461" s="70" t="s">
        <v>812</v>
      </c>
      <c r="I461" s="347">
        <f t="shared" si="0"/>
        <v>0</v>
      </c>
      <c r="J461" s="2" t="s">
        <v>829</v>
      </c>
      <c r="L461" s="153"/>
      <c r="M461" s="154"/>
      <c r="N461" s="154"/>
      <c r="O461" s="154"/>
      <c r="P461" s="154"/>
      <c r="Q461" s="154"/>
      <c r="R461" s="154"/>
      <c r="S461" s="154"/>
      <c r="T461" s="154"/>
      <c r="U461" s="154"/>
      <c r="V461" s="154"/>
      <c r="W461" s="154"/>
      <c r="X461" s="154"/>
      <c r="Y461" s="154"/>
      <c r="Z461" s="154"/>
      <c r="AA461" s="154"/>
      <c r="AB461" s="154"/>
      <c r="AC461" s="154"/>
    </row>
    <row r="462" spans="1:29" s="14" customFormat="1" ht="18" customHeight="1" x14ac:dyDescent="0.25">
      <c r="A462" s="22"/>
      <c r="B462" s="372" t="s">
        <v>952</v>
      </c>
      <c r="C462" s="13" t="s">
        <v>947</v>
      </c>
      <c r="D462" s="12" t="s">
        <v>597</v>
      </c>
      <c r="E462" s="8">
        <v>0</v>
      </c>
      <c r="F462" s="146" t="s">
        <v>384</v>
      </c>
      <c r="G462" s="62">
        <v>626</v>
      </c>
      <c r="H462" s="70" t="s">
        <v>597</v>
      </c>
      <c r="I462" s="347">
        <f t="shared" si="0"/>
        <v>0</v>
      </c>
      <c r="J462" s="2" t="s">
        <v>829</v>
      </c>
      <c r="L462" s="153"/>
      <c r="M462" s="154"/>
      <c r="N462" s="154"/>
      <c r="O462" s="154"/>
      <c r="P462" s="154"/>
      <c r="Q462" s="154"/>
      <c r="R462" s="154"/>
      <c r="S462" s="154"/>
      <c r="T462" s="154"/>
      <c r="U462" s="154"/>
      <c r="V462" s="154"/>
      <c r="W462" s="154"/>
      <c r="X462" s="154"/>
      <c r="Y462" s="154"/>
      <c r="Z462" s="154"/>
      <c r="AA462" s="154"/>
      <c r="AB462" s="154"/>
      <c r="AC462" s="154"/>
    </row>
    <row r="463" spans="1:29" s="14" customFormat="1" ht="18" customHeight="1" x14ac:dyDescent="0.25">
      <c r="A463" s="22"/>
      <c r="B463" s="372" t="s">
        <v>953</v>
      </c>
      <c r="C463" s="13" t="s">
        <v>948</v>
      </c>
      <c r="D463" s="12" t="s">
        <v>822</v>
      </c>
      <c r="E463" s="8">
        <v>0</v>
      </c>
      <c r="F463" s="146" t="s">
        <v>384</v>
      </c>
      <c r="G463" s="62">
        <v>721</v>
      </c>
      <c r="H463" s="70" t="s">
        <v>822</v>
      </c>
      <c r="I463" s="347">
        <f t="shared" si="0"/>
        <v>0</v>
      </c>
      <c r="J463" s="2" t="s">
        <v>829</v>
      </c>
      <c r="L463" s="153"/>
      <c r="M463" s="154"/>
      <c r="N463" s="154"/>
      <c r="O463" s="154"/>
      <c r="P463" s="154"/>
      <c r="Q463" s="154"/>
      <c r="R463" s="154"/>
      <c r="S463" s="154"/>
      <c r="T463" s="154"/>
      <c r="U463" s="154"/>
      <c r="V463" s="154"/>
      <c r="W463" s="154"/>
      <c r="X463" s="154"/>
      <c r="Y463" s="154"/>
      <c r="Z463" s="154"/>
      <c r="AA463" s="154"/>
      <c r="AB463" s="154"/>
      <c r="AC463" s="154"/>
    </row>
    <row r="464" spans="1:29" s="14" customFormat="1" ht="18" customHeight="1" x14ac:dyDescent="0.25">
      <c r="A464" s="22"/>
      <c r="B464" s="372" t="s">
        <v>954</v>
      </c>
      <c r="C464" s="194" t="s">
        <v>949</v>
      </c>
      <c r="D464" s="64"/>
      <c r="E464" s="196"/>
      <c r="F464" s="146" t="s">
        <v>384</v>
      </c>
      <c r="G464" s="195" t="s">
        <v>892</v>
      </c>
      <c r="H464" s="70" t="s">
        <v>892</v>
      </c>
      <c r="I464" s="346">
        <f>E464</f>
        <v>0</v>
      </c>
      <c r="J464" s="2" t="s">
        <v>829</v>
      </c>
      <c r="L464" s="153"/>
      <c r="M464" s="154"/>
      <c r="N464" s="154"/>
      <c r="O464" s="154"/>
      <c r="P464" s="154"/>
      <c r="Q464" s="154"/>
      <c r="R464" s="154"/>
      <c r="S464" s="154"/>
      <c r="T464" s="154"/>
      <c r="U464" s="154"/>
      <c r="V464" s="154"/>
      <c r="W464" s="154"/>
      <c r="X464" s="154"/>
      <c r="Y464" s="154"/>
      <c r="Z464" s="154"/>
      <c r="AA464" s="154"/>
      <c r="AB464" s="154"/>
      <c r="AC464" s="154"/>
    </row>
    <row r="465" spans="1:29" s="14" customFormat="1" ht="18" customHeight="1" x14ac:dyDescent="0.25">
      <c r="A465" s="22"/>
      <c r="B465" s="372" t="s">
        <v>955</v>
      </c>
      <c r="C465" s="194" t="s">
        <v>950</v>
      </c>
      <c r="D465" s="64"/>
      <c r="E465" s="196"/>
      <c r="F465" s="146" t="s">
        <v>384</v>
      </c>
      <c r="G465" s="195" t="s">
        <v>892</v>
      </c>
      <c r="H465" s="70" t="s">
        <v>892</v>
      </c>
      <c r="I465" s="346">
        <f>+E465</f>
        <v>0</v>
      </c>
      <c r="J465" s="2" t="s">
        <v>829</v>
      </c>
      <c r="L465" s="153"/>
      <c r="M465" s="154"/>
      <c r="N465" s="154"/>
      <c r="O465" s="154"/>
      <c r="P465" s="154"/>
      <c r="Q465" s="154"/>
      <c r="R465" s="154"/>
      <c r="S465" s="154"/>
      <c r="T465" s="154"/>
      <c r="U465" s="154"/>
      <c r="V465" s="154"/>
      <c r="W465" s="154"/>
      <c r="X465" s="154"/>
      <c r="Y465" s="154"/>
      <c r="Z465" s="154"/>
      <c r="AA465" s="154"/>
      <c r="AB465" s="154"/>
      <c r="AC465" s="154"/>
    </row>
    <row r="466" spans="1:29" s="14" customFormat="1" ht="18" customHeight="1" x14ac:dyDescent="0.25">
      <c r="B466" s="356">
        <v>84</v>
      </c>
      <c r="C466" s="373">
        <v>4214</v>
      </c>
      <c r="D466" s="91" t="s">
        <v>306</v>
      </c>
      <c r="E466" s="40">
        <f>SUM(E467)</f>
        <v>1</v>
      </c>
      <c r="F466" s="170" t="s">
        <v>383</v>
      </c>
      <c r="G466" s="62">
        <v>578</v>
      </c>
      <c r="H466" s="70" t="s">
        <v>1287</v>
      </c>
      <c r="I466" s="347">
        <f>E466</f>
        <v>1</v>
      </c>
      <c r="J466" s="2" t="s">
        <v>829</v>
      </c>
      <c r="L466" s="153"/>
      <c r="M466" s="154"/>
      <c r="N466" s="154"/>
      <c r="O466" s="154"/>
      <c r="P466" s="154"/>
      <c r="Q466" s="154"/>
      <c r="R466" s="154"/>
      <c r="S466" s="154"/>
      <c r="T466" s="154"/>
      <c r="U466" s="154"/>
      <c r="V466" s="154"/>
      <c r="W466" s="154"/>
      <c r="X466" s="154"/>
      <c r="Y466" s="154"/>
      <c r="Z466" s="154"/>
      <c r="AA466" s="154"/>
      <c r="AB466" s="154"/>
      <c r="AC466" s="154"/>
    </row>
    <row r="467" spans="1:29" s="14" customFormat="1" ht="18" customHeight="1" x14ac:dyDescent="0.25">
      <c r="B467" s="355"/>
      <c r="C467" s="11" t="s">
        <v>1116</v>
      </c>
      <c r="D467" s="12" t="s">
        <v>306</v>
      </c>
      <c r="E467" s="459">
        <v>1</v>
      </c>
      <c r="F467" s="146" t="s">
        <v>384</v>
      </c>
      <c r="L467" s="153"/>
      <c r="M467" s="154"/>
      <c r="N467" s="154"/>
      <c r="O467" s="154"/>
      <c r="P467" s="154"/>
      <c r="Q467" s="154"/>
      <c r="R467" s="154"/>
      <c r="S467" s="154"/>
      <c r="T467" s="154"/>
      <c r="U467" s="154"/>
      <c r="V467" s="154"/>
      <c r="W467" s="154"/>
      <c r="X467" s="154"/>
      <c r="Y467" s="154"/>
      <c r="Z467" s="154"/>
      <c r="AA467" s="154"/>
      <c r="AB467" s="154"/>
      <c r="AC467" s="154"/>
    </row>
    <row r="468" spans="1:29" s="14" customFormat="1" ht="18" customHeight="1" x14ac:dyDescent="0.25">
      <c r="B468" s="371">
        <v>85</v>
      </c>
      <c r="C468" s="373">
        <v>4215</v>
      </c>
      <c r="D468" s="91" t="s">
        <v>1117</v>
      </c>
      <c r="E468" s="40">
        <f>SUM(E469+E470)</f>
        <v>1</v>
      </c>
      <c r="F468" s="170" t="s">
        <v>383</v>
      </c>
      <c r="L468" s="153"/>
      <c r="M468" s="154"/>
      <c r="N468" s="154"/>
      <c r="O468" s="154"/>
      <c r="P468" s="154"/>
      <c r="Q468" s="154"/>
      <c r="R468" s="154"/>
      <c r="S468" s="154"/>
      <c r="T468" s="154"/>
      <c r="U468" s="154"/>
      <c r="V468" s="154"/>
      <c r="W468" s="154"/>
      <c r="X468" s="154"/>
      <c r="Y468" s="154"/>
      <c r="Z468" s="154"/>
      <c r="AA468" s="154"/>
      <c r="AB468" s="154"/>
      <c r="AC468" s="154"/>
    </row>
    <row r="469" spans="1:29" s="21" customFormat="1" ht="18" customHeight="1" x14ac:dyDescent="0.25">
      <c r="A469" s="14"/>
      <c r="B469" s="355"/>
      <c r="C469" s="11" t="s">
        <v>1118</v>
      </c>
      <c r="D469" s="10" t="s">
        <v>1117</v>
      </c>
      <c r="E469" s="459">
        <v>1</v>
      </c>
      <c r="F469" s="170" t="s">
        <v>383</v>
      </c>
      <c r="G469" s="62">
        <v>577</v>
      </c>
      <c r="H469" s="70" t="s">
        <v>1117</v>
      </c>
      <c r="I469" s="347">
        <f>E469</f>
        <v>1</v>
      </c>
      <c r="J469" s="2" t="s">
        <v>829</v>
      </c>
      <c r="L469" s="183"/>
      <c r="M469" s="155"/>
      <c r="N469" s="155"/>
      <c r="O469" s="155"/>
      <c r="P469" s="155"/>
      <c r="Q469" s="155"/>
      <c r="R469" s="155"/>
      <c r="S469" s="155"/>
      <c r="T469" s="155"/>
      <c r="U469" s="155"/>
      <c r="V469" s="155"/>
      <c r="W469" s="155"/>
      <c r="X469" s="155"/>
      <c r="Y469" s="155"/>
      <c r="Z469" s="155"/>
      <c r="AA469" s="155"/>
      <c r="AB469" s="155"/>
      <c r="AC469" s="155"/>
    </row>
    <row r="470" spans="1:29" s="14" customFormat="1" ht="18" customHeight="1" x14ac:dyDescent="0.25">
      <c r="B470" s="355"/>
      <c r="C470" s="99" t="s">
        <v>1119</v>
      </c>
      <c r="D470" s="10" t="s">
        <v>680</v>
      </c>
      <c r="E470" s="8">
        <v>0</v>
      </c>
      <c r="F470" s="146" t="s">
        <v>384</v>
      </c>
      <c r="G470" s="62">
        <v>575</v>
      </c>
      <c r="H470" s="70" t="s">
        <v>680</v>
      </c>
      <c r="I470" s="347">
        <f>E470</f>
        <v>0</v>
      </c>
      <c r="J470" s="2" t="s">
        <v>829</v>
      </c>
      <c r="L470" s="153"/>
      <c r="M470" s="154"/>
      <c r="N470" s="154"/>
      <c r="O470" s="154"/>
      <c r="P470" s="154"/>
      <c r="Q470" s="154"/>
      <c r="R470" s="154"/>
      <c r="S470" s="154"/>
      <c r="T470" s="154"/>
      <c r="U470" s="154"/>
      <c r="V470" s="154"/>
      <c r="W470" s="154"/>
      <c r="X470" s="154"/>
      <c r="Y470" s="154"/>
      <c r="Z470" s="154"/>
      <c r="AA470" s="154"/>
      <c r="AB470" s="154"/>
      <c r="AC470" s="154"/>
    </row>
    <row r="471" spans="1:29" s="14" customFormat="1" ht="30" x14ac:dyDescent="0.25">
      <c r="A471" s="98" t="s">
        <v>791</v>
      </c>
      <c r="B471" s="356">
        <v>9</v>
      </c>
      <c r="C471" s="357" t="s">
        <v>362</v>
      </c>
      <c r="D471" s="358" t="s">
        <v>1120</v>
      </c>
      <c r="E471" s="359">
        <f>+E472+E479</f>
        <v>1000000</v>
      </c>
      <c r="F471" s="170" t="s">
        <v>383</v>
      </c>
      <c r="L471" s="153"/>
      <c r="M471" s="154"/>
      <c r="N471" s="154"/>
      <c r="O471" s="154"/>
      <c r="P471" s="154"/>
      <c r="Q471" s="154"/>
      <c r="R471" s="154"/>
      <c r="S471" s="154"/>
      <c r="T471" s="154"/>
      <c r="U471" s="154"/>
      <c r="V471" s="154"/>
      <c r="W471" s="154"/>
      <c r="X471" s="154"/>
      <c r="Y471" s="154"/>
      <c r="Z471" s="154"/>
      <c r="AA471" s="154"/>
      <c r="AB471" s="154"/>
      <c r="AC471" s="154"/>
    </row>
    <row r="472" spans="1:29" s="14" customFormat="1" ht="18" customHeight="1" x14ac:dyDescent="0.25">
      <c r="A472" s="98" t="s">
        <v>791</v>
      </c>
      <c r="B472" s="355">
        <v>91</v>
      </c>
      <c r="C472" s="90" t="s">
        <v>363</v>
      </c>
      <c r="D472" s="90" t="s">
        <v>1121</v>
      </c>
      <c r="E472" s="40">
        <f>+E473+E477</f>
        <v>1000000</v>
      </c>
      <c r="F472" s="170" t="s">
        <v>383</v>
      </c>
      <c r="N472" s="154"/>
      <c r="O472" s="154"/>
      <c r="P472" s="154"/>
      <c r="Q472" s="154"/>
      <c r="R472" s="154"/>
      <c r="S472" s="154"/>
      <c r="T472" s="154"/>
      <c r="U472" s="154"/>
      <c r="V472" s="154"/>
      <c r="W472" s="154"/>
      <c r="X472" s="154"/>
      <c r="Y472" s="154"/>
      <c r="Z472" s="154"/>
      <c r="AA472" s="154"/>
      <c r="AB472" s="154"/>
      <c r="AC472" s="154"/>
    </row>
    <row r="473" spans="1:29" s="14" customFormat="1" ht="18" customHeight="1" x14ac:dyDescent="0.25">
      <c r="A473" s="98" t="s">
        <v>791</v>
      </c>
      <c r="B473" s="365">
        <v>91</v>
      </c>
      <c r="C473" s="149" t="s">
        <v>900</v>
      </c>
      <c r="D473" s="150" t="s">
        <v>906</v>
      </c>
      <c r="E473" s="41">
        <f>SUM(E474:E476)</f>
        <v>1000000</v>
      </c>
      <c r="F473" s="170" t="s">
        <v>383</v>
      </c>
      <c r="N473" s="154"/>
      <c r="O473" s="154"/>
      <c r="P473" s="154"/>
      <c r="Q473" s="154"/>
      <c r="R473" s="154"/>
      <c r="S473" s="154"/>
      <c r="T473" s="154"/>
      <c r="U473" s="154"/>
      <c r="V473" s="154"/>
      <c r="W473" s="154"/>
      <c r="X473" s="154"/>
      <c r="Y473" s="154"/>
      <c r="Z473" s="154"/>
      <c r="AA473" s="154"/>
      <c r="AB473" s="154"/>
      <c r="AC473" s="154"/>
    </row>
    <row r="474" spans="1:29" s="14" customFormat="1" ht="18" customHeight="1" x14ac:dyDescent="0.25">
      <c r="A474" s="98" t="s">
        <v>791</v>
      </c>
      <c r="B474" s="372" t="s">
        <v>364</v>
      </c>
      <c r="C474" s="152" t="s">
        <v>902</v>
      </c>
      <c r="D474" s="12" t="s">
        <v>520</v>
      </c>
      <c r="E474" s="8">
        <v>0</v>
      </c>
      <c r="F474" s="146" t="s">
        <v>384</v>
      </c>
      <c r="G474" s="62">
        <v>732</v>
      </c>
      <c r="H474" s="70" t="s">
        <v>823</v>
      </c>
      <c r="I474" s="20">
        <f>E474</f>
        <v>0</v>
      </c>
      <c r="J474" s="2" t="s">
        <v>828</v>
      </c>
      <c r="K474" s="23" t="s">
        <v>795</v>
      </c>
      <c r="L474" s="153"/>
      <c r="M474" s="154"/>
      <c r="N474" s="154"/>
      <c r="O474" s="154"/>
      <c r="P474" s="154"/>
      <c r="Q474" s="154"/>
      <c r="R474" s="154"/>
      <c r="S474" s="154"/>
      <c r="T474" s="154"/>
      <c r="U474" s="154"/>
      <c r="V474" s="154"/>
      <c r="W474" s="154"/>
      <c r="X474" s="154"/>
      <c r="Y474" s="154"/>
      <c r="Z474" s="154"/>
      <c r="AA474" s="154"/>
      <c r="AB474" s="154"/>
      <c r="AC474" s="154"/>
    </row>
    <row r="475" spans="1:29" s="14" customFormat="1" ht="18" customHeight="1" x14ac:dyDescent="0.25">
      <c r="A475" s="98" t="s">
        <v>791</v>
      </c>
      <c r="B475" s="372" t="s">
        <v>792</v>
      </c>
      <c r="C475" s="152" t="s">
        <v>903</v>
      </c>
      <c r="D475" s="12" t="s">
        <v>793</v>
      </c>
      <c r="E475" s="8">
        <v>0</v>
      </c>
      <c r="F475" s="146" t="s">
        <v>384</v>
      </c>
      <c r="G475" s="62">
        <v>733</v>
      </c>
      <c r="H475" s="70" t="s">
        <v>793</v>
      </c>
      <c r="I475" s="20">
        <f>E475</f>
        <v>0</v>
      </c>
      <c r="J475" s="2" t="s">
        <v>828</v>
      </c>
      <c r="K475" s="23" t="s">
        <v>794</v>
      </c>
      <c r="L475" s="153"/>
      <c r="M475" s="154"/>
      <c r="N475" s="154"/>
      <c r="O475" s="154"/>
      <c r="P475" s="154"/>
      <c r="Q475" s="154"/>
      <c r="R475" s="154"/>
      <c r="S475" s="154"/>
      <c r="T475" s="154"/>
      <c r="U475" s="154"/>
      <c r="V475" s="154"/>
      <c r="W475" s="154"/>
      <c r="X475" s="154"/>
      <c r="Y475" s="154"/>
      <c r="Z475" s="154"/>
      <c r="AA475" s="154"/>
      <c r="AB475" s="154"/>
      <c r="AC475" s="154"/>
    </row>
    <row r="476" spans="1:29" s="14" customFormat="1" ht="18" customHeight="1" x14ac:dyDescent="0.25">
      <c r="A476" s="98" t="s">
        <v>791</v>
      </c>
      <c r="B476" s="369"/>
      <c r="C476" s="194" t="s">
        <v>904</v>
      </c>
      <c r="D476" s="138" t="s">
        <v>1306</v>
      </c>
      <c r="E476" s="196">
        <v>1000000</v>
      </c>
      <c r="F476" s="146" t="s">
        <v>384</v>
      </c>
      <c r="G476" s="195" t="s">
        <v>892</v>
      </c>
      <c r="H476" s="70" t="s">
        <v>892</v>
      </c>
      <c r="I476" s="441">
        <f>+E476</f>
        <v>1000000</v>
      </c>
      <c r="J476" s="2" t="s">
        <v>828</v>
      </c>
      <c r="K476" s="22"/>
      <c r="L476" s="156"/>
      <c r="M476" s="156"/>
      <c r="N476" s="154"/>
      <c r="O476" s="154"/>
      <c r="P476" s="154"/>
      <c r="Q476" s="154"/>
      <c r="R476" s="154"/>
      <c r="S476" s="154"/>
      <c r="T476" s="154"/>
      <c r="U476" s="154"/>
      <c r="V476" s="154"/>
      <c r="W476" s="154"/>
      <c r="X476" s="154"/>
      <c r="Y476" s="154"/>
      <c r="Z476" s="154"/>
      <c r="AA476" s="154"/>
      <c r="AB476" s="154"/>
      <c r="AC476" s="154"/>
    </row>
    <row r="477" spans="1:29" s="14" customFormat="1" ht="18" customHeight="1" x14ac:dyDescent="0.25">
      <c r="A477" s="98" t="s">
        <v>791</v>
      </c>
      <c r="B477" s="371">
        <v>91</v>
      </c>
      <c r="C477" s="149" t="s">
        <v>901</v>
      </c>
      <c r="D477" s="150" t="s">
        <v>907</v>
      </c>
      <c r="E477" s="41">
        <f>+E478</f>
        <v>0</v>
      </c>
      <c r="F477" s="170" t="s">
        <v>383</v>
      </c>
      <c r="G477" s="148"/>
      <c r="H477" s="151"/>
      <c r="I477" s="148"/>
      <c r="J477" s="148"/>
      <c r="K477" s="148"/>
      <c r="L477" s="158"/>
      <c r="M477" s="158"/>
      <c r="N477" s="154"/>
      <c r="O477" s="154"/>
      <c r="P477" s="154"/>
      <c r="Q477" s="154"/>
      <c r="R477" s="154"/>
      <c r="S477" s="154"/>
      <c r="T477" s="154"/>
      <c r="U477" s="154"/>
      <c r="V477" s="154"/>
      <c r="W477" s="154"/>
      <c r="X477" s="154"/>
      <c r="Y477" s="154"/>
      <c r="Z477" s="154"/>
      <c r="AA477" s="154"/>
      <c r="AB477" s="154"/>
      <c r="AC477" s="154"/>
    </row>
    <row r="478" spans="1:29" s="22" customFormat="1" ht="18" customHeight="1" x14ac:dyDescent="0.25">
      <c r="A478" s="98" t="s">
        <v>791</v>
      </c>
      <c r="B478" s="369"/>
      <c r="C478" s="194" t="s">
        <v>905</v>
      </c>
      <c r="D478" s="138"/>
      <c r="E478" s="196">
        <v>0</v>
      </c>
      <c r="F478" s="146" t="s">
        <v>384</v>
      </c>
      <c r="G478" s="195" t="s">
        <v>892</v>
      </c>
      <c r="H478" s="70" t="s">
        <v>892</v>
      </c>
      <c r="I478" s="346">
        <f>+E478</f>
        <v>0</v>
      </c>
      <c r="J478" s="2" t="s">
        <v>829</v>
      </c>
      <c r="L478" s="156"/>
      <c r="M478" s="156"/>
      <c r="N478" s="156"/>
      <c r="O478" s="156"/>
      <c r="P478" s="156"/>
      <c r="Q478" s="156"/>
      <c r="R478" s="156"/>
      <c r="S478" s="156"/>
      <c r="T478" s="156"/>
      <c r="U478" s="156"/>
      <c r="V478" s="156"/>
      <c r="W478" s="156"/>
      <c r="X478" s="156"/>
      <c r="Y478" s="156"/>
      <c r="Z478" s="156"/>
      <c r="AA478" s="156"/>
      <c r="AB478" s="156"/>
      <c r="AC478" s="156"/>
    </row>
    <row r="479" spans="1:29" s="22" customFormat="1" ht="18" customHeight="1" x14ac:dyDescent="0.25">
      <c r="A479" s="98" t="s">
        <v>791</v>
      </c>
      <c r="B479" s="355">
        <v>93</v>
      </c>
      <c r="C479" s="90" t="s">
        <v>365</v>
      </c>
      <c r="D479" s="91" t="s">
        <v>366</v>
      </c>
      <c r="E479" s="40">
        <f>+E480+E482</f>
        <v>0</v>
      </c>
      <c r="F479" s="170" t="s">
        <v>383</v>
      </c>
      <c r="G479" s="14"/>
      <c r="H479" s="78"/>
      <c r="I479" s="14"/>
      <c r="J479" s="14"/>
      <c r="K479" s="14"/>
      <c r="L479" s="154"/>
      <c r="M479" s="154"/>
      <c r="N479" s="156"/>
      <c r="O479" s="156"/>
      <c r="P479" s="156"/>
      <c r="Q479" s="156"/>
      <c r="R479" s="156"/>
      <c r="S479" s="156"/>
      <c r="T479" s="156"/>
      <c r="U479" s="156"/>
      <c r="V479" s="156"/>
      <c r="W479" s="156"/>
      <c r="X479" s="156"/>
      <c r="Y479" s="156"/>
      <c r="Z479" s="156"/>
      <c r="AA479" s="156"/>
      <c r="AB479" s="156"/>
      <c r="AC479" s="156"/>
    </row>
    <row r="480" spans="1:29" s="22" customFormat="1" ht="18" customHeight="1" x14ac:dyDescent="0.25">
      <c r="A480" s="98" t="s">
        <v>791</v>
      </c>
      <c r="B480" s="365">
        <v>93</v>
      </c>
      <c r="C480" s="149" t="s">
        <v>876</v>
      </c>
      <c r="D480" s="150" t="s">
        <v>874</v>
      </c>
      <c r="E480" s="41">
        <f>+E481</f>
        <v>0</v>
      </c>
      <c r="F480" s="170" t="s">
        <v>383</v>
      </c>
      <c r="G480" s="195" t="s">
        <v>892</v>
      </c>
      <c r="H480" s="70" t="s">
        <v>892</v>
      </c>
      <c r="I480" s="20">
        <f>+E480</f>
        <v>0</v>
      </c>
      <c r="J480" s="2" t="s">
        <v>828</v>
      </c>
      <c r="K480" s="148"/>
      <c r="L480" s="158"/>
      <c r="M480" s="158"/>
      <c r="N480" s="156"/>
      <c r="O480" s="156"/>
      <c r="P480" s="156"/>
      <c r="Q480" s="156"/>
      <c r="R480" s="156"/>
      <c r="S480" s="156"/>
      <c r="T480" s="156"/>
      <c r="U480" s="156"/>
      <c r="V480" s="156"/>
      <c r="W480" s="156"/>
      <c r="X480" s="156"/>
      <c r="Y480" s="156"/>
      <c r="Z480" s="156"/>
      <c r="AA480" s="156"/>
      <c r="AB480" s="156"/>
      <c r="AC480" s="156"/>
    </row>
    <row r="481" spans="1:29" s="22" customFormat="1" ht="18" customHeight="1" x14ac:dyDescent="0.25">
      <c r="A481" s="98" t="s">
        <v>791</v>
      </c>
      <c r="B481" s="355"/>
      <c r="C481" s="194" t="s">
        <v>908</v>
      </c>
      <c r="D481" s="138"/>
      <c r="E481" s="196">
        <v>0</v>
      </c>
      <c r="F481" s="146" t="s">
        <v>384</v>
      </c>
      <c r="K481" s="14"/>
      <c r="L481" s="153"/>
      <c r="M481" s="154"/>
      <c r="N481" s="156"/>
      <c r="O481" s="156"/>
      <c r="P481" s="156"/>
      <c r="Q481" s="156"/>
      <c r="R481" s="156"/>
      <c r="S481" s="156"/>
      <c r="T481" s="156"/>
      <c r="U481" s="156"/>
      <c r="V481" s="156"/>
      <c r="W481" s="156"/>
      <c r="X481" s="156"/>
      <c r="Y481" s="156"/>
      <c r="Z481" s="156"/>
      <c r="AA481" s="156"/>
      <c r="AB481" s="156"/>
      <c r="AC481" s="156"/>
    </row>
    <row r="482" spans="1:29" s="22" customFormat="1" ht="18" customHeight="1" x14ac:dyDescent="0.25">
      <c r="A482" s="98" t="s">
        <v>791</v>
      </c>
      <c r="B482" s="371">
        <v>93</v>
      </c>
      <c r="C482" s="149" t="s">
        <v>877</v>
      </c>
      <c r="D482" s="150" t="s">
        <v>875</v>
      </c>
      <c r="E482" s="41">
        <f>SUM(E483:E484)</f>
        <v>0</v>
      </c>
      <c r="F482" s="170" t="s">
        <v>383</v>
      </c>
      <c r="K482" s="148"/>
      <c r="L482" s="158"/>
      <c r="M482" s="158"/>
      <c r="N482" s="156"/>
      <c r="O482" s="156"/>
      <c r="P482" s="156"/>
      <c r="Q482" s="156"/>
      <c r="R482" s="156"/>
      <c r="S482" s="156"/>
      <c r="T482" s="156"/>
      <c r="U482" s="156"/>
      <c r="V482" s="156"/>
      <c r="W482" s="156"/>
      <c r="X482" s="156"/>
      <c r="Y482" s="156"/>
      <c r="Z482" s="156"/>
      <c r="AA482" s="156"/>
      <c r="AB482" s="156"/>
      <c r="AC482" s="156"/>
    </row>
    <row r="483" spans="1:29" s="22" customFormat="1" ht="18" customHeight="1" x14ac:dyDescent="0.25">
      <c r="A483" s="98" t="s">
        <v>791</v>
      </c>
      <c r="B483" s="355"/>
      <c r="C483" s="13" t="s">
        <v>909</v>
      </c>
      <c r="D483" s="181" t="s">
        <v>922</v>
      </c>
      <c r="E483" s="8">
        <v>0</v>
      </c>
      <c r="F483" s="146" t="s">
        <v>384</v>
      </c>
      <c r="G483" s="195">
        <v>521</v>
      </c>
      <c r="H483" s="70" t="s">
        <v>922</v>
      </c>
      <c r="I483" s="346">
        <f>E483</f>
        <v>0</v>
      </c>
      <c r="J483" s="2" t="s">
        <v>829</v>
      </c>
      <c r="K483" s="14"/>
      <c r="L483" s="153"/>
      <c r="M483" s="154"/>
      <c r="N483" s="156"/>
      <c r="O483" s="156"/>
      <c r="P483" s="156"/>
      <c r="Q483" s="156"/>
      <c r="R483" s="156"/>
      <c r="S483" s="156"/>
      <c r="T483" s="156"/>
      <c r="U483" s="156"/>
      <c r="V483" s="156"/>
      <c r="W483" s="156"/>
      <c r="X483" s="156"/>
      <c r="Y483" s="156"/>
      <c r="Z483" s="156"/>
      <c r="AA483" s="156"/>
      <c r="AB483" s="156"/>
      <c r="AC483" s="156"/>
    </row>
    <row r="484" spans="1:29" s="22" customFormat="1" ht="18" customHeight="1" x14ac:dyDescent="0.25">
      <c r="A484" s="98"/>
      <c r="B484" s="355"/>
      <c r="C484" s="194" t="s">
        <v>942</v>
      </c>
      <c r="D484" s="190"/>
      <c r="E484" s="196"/>
      <c r="F484" s="146" t="s">
        <v>384</v>
      </c>
      <c r="G484" s="195" t="s">
        <v>892</v>
      </c>
      <c r="H484" s="70" t="s">
        <v>892</v>
      </c>
      <c r="I484" s="20">
        <f>+E484</f>
        <v>0</v>
      </c>
      <c r="J484" s="2" t="s">
        <v>829</v>
      </c>
      <c r="K484" s="14"/>
      <c r="L484" s="154"/>
      <c r="M484" s="154"/>
      <c r="N484" s="156"/>
      <c r="O484" s="156"/>
      <c r="P484" s="156"/>
      <c r="Q484" s="156"/>
      <c r="R484" s="156"/>
      <c r="S484" s="156"/>
      <c r="T484" s="156"/>
      <c r="U484" s="156"/>
      <c r="V484" s="156"/>
      <c r="W484" s="156"/>
      <c r="X484" s="156"/>
      <c r="Y484" s="156"/>
      <c r="Z484" s="156"/>
      <c r="AA484" s="156"/>
      <c r="AB484" s="156"/>
      <c r="AC484" s="156"/>
    </row>
    <row r="485" spans="1:29" s="22" customFormat="1" ht="18" customHeight="1" x14ac:dyDescent="0.25">
      <c r="A485" s="14"/>
      <c r="B485" s="374">
        <v>0</v>
      </c>
      <c r="C485" s="103">
        <v>0</v>
      </c>
      <c r="D485" s="89" t="s">
        <v>47</v>
      </c>
      <c r="E485" s="60">
        <f>+E486</f>
        <v>500004</v>
      </c>
      <c r="F485" s="170" t="s">
        <v>383</v>
      </c>
      <c r="G485" s="148"/>
      <c r="H485" s="151"/>
      <c r="I485" s="148"/>
      <c r="J485" s="148"/>
      <c r="K485" s="148"/>
      <c r="L485" s="158"/>
      <c r="M485" s="158"/>
      <c r="N485" s="156"/>
      <c r="O485" s="156"/>
      <c r="P485" s="156"/>
      <c r="Q485" s="156"/>
      <c r="R485" s="156"/>
      <c r="S485" s="156"/>
      <c r="T485" s="156"/>
      <c r="U485" s="156"/>
      <c r="V485" s="156"/>
      <c r="W485" s="156"/>
      <c r="X485" s="156"/>
      <c r="Y485" s="156"/>
      <c r="Z485" s="156"/>
      <c r="AA485" s="156"/>
      <c r="AB485" s="156"/>
      <c r="AC485" s="156"/>
    </row>
    <row r="486" spans="1:29" s="22" customFormat="1" ht="18" customHeight="1" x14ac:dyDescent="0.25">
      <c r="A486" s="14"/>
      <c r="B486" s="374">
        <v>0</v>
      </c>
      <c r="C486" s="357" t="s">
        <v>375</v>
      </c>
      <c r="D486" s="358" t="s">
        <v>1122</v>
      </c>
      <c r="E486" s="359">
        <f>+E487+E491+E494</f>
        <v>500004</v>
      </c>
      <c r="F486" s="170" t="s">
        <v>383</v>
      </c>
      <c r="K486" s="14"/>
      <c r="L486" s="153"/>
      <c r="M486" s="154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  <c r="Z486" s="156"/>
      <c r="AA486" s="156"/>
      <c r="AB486" s="156"/>
      <c r="AC486" s="156"/>
    </row>
    <row r="487" spans="1:29" s="14" customFormat="1" ht="18" customHeight="1" x14ac:dyDescent="0.25">
      <c r="B487" s="374">
        <v>0</v>
      </c>
      <c r="C487" s="90" t="s">
        <v>521</v>
      </c>
      <c r="D487" s="91" t="s">
        <v>522</v>
      </c>
      <c r="E487" s="40">
        <f>+E488+E489+E490</f>
        <v>3</v>
      </c>
      <c r="F487" s="170" t="s">
        <v>383</v>
      </c>
      <c r="K487" s="148"/>
      <c r="L487" s="158"/>
      <c r="M487" s="158"/>
      <c r="N487" s="154"/>
      <c r="O487" s="154"/>
      <c r="P487" s="154"/>
      <c r="Q487" s="154"/>
      <c r="R487" s="154"/>
      <c r="S487" s="154"/>
      <c r="T487" s="154"/>
      <c r="U487" s="154"/>
      <c r="V487" s="154"/>
      <c r="W487" s="154"/>
      <c r="X487" s="154"/>
      <c r="Y487" s="154"/>
      <c r="Z487" s="154"/>
      <c r="AA487" s="154"/>
      <c r="AB487" s="154"/>
      <c r="AC487" s="154"/>
    </row>
    <row r="488" spans="1:29" s="14" customFormat="1" ht="18" customHeight="1" x14ac:dyDescent="0.25">
      <c r="A488" s="26"/>
      <c r="B488" s="355"/>
      <c r="C488" s="15" t="s">
        <v>523</v>
      </c>
      <c r="D488" s="10" t="s">
        <v>524</v>
      </c>
      <c r="E488" s="8">
        <v>1</v>
      </c>
      <c r="F488" s="146" t="s">
        <v>384</v>
      </c>
      <c r="G488" s="62">
        <v>211</v>
      </c>
      <c r="H488" s="70" t="s">
        <v>524</v>
      </c>
      <c r="I488" s="20">
        <f>E488</f>
        <v>1</v>
      </c>
      <c r="J488" s="2" t="s">
        <v>891</v>
      </c>
      <c r="L488" s="153"/>
      <c r="M488" s="154"/>
      <c r="N488" s="154"/>
      <c r="O488" s="154"/>
      <c r="P488" s="154"/>
      <c r="Q488" s="154"/>
      <c r="R488" s="154"/>
      <c r="S488" s="154"/>
      <c r="T488" s="154"/>
      <c r="U488" s="154"/>
      <c r="V488" s="154"/>
      <c r="W488" s="154"/>
      <c r="X488" s="154"/>
      <c r="Y488" s="154"/>
      <c r="Z488" s="154"/>
      <c r="AA488" s="154"/>
      <c r="AB488" s="154"/>
      <c r="AC488" s="154"/>
    </row>
    <row r="489" spans="1:29" s="148" customFormat="1" ht="18" customHeight="1" x14ac:dyDescent="0.25">
      <c r="A489" s="26"/>
      <c r="B489" s="355"/>
      <c r="C489" s="15" t="s">
        <v>525</v>
      </c>
      <c r="D489" s="10" t="s">
        <v>547</v>
      </c>
      <c r="E489" s="8">
        <v>1</v>
      </c>
      <c r="F489" s="146" t="s">
        <v>384</v>
      </c>
      <c r="G489" s="62">
        <v>212</v>
      </c>
      <c r="H489" s="70" t="s">
        <v>547</v>
      </c>
      <c r="I489" s="20">
        <f>E489</f>
        <v>1</v>
      </c>
      <c r="J489" s="2" t="s">
        <v>891</v>
      </c>
      <c r="K489" s="14"/>
      <c r="L489" s="153"/>
      <c r="M489" s="154"/>
      <c r="N489" s="158"/>
      <c r="O489" s="158"/>
      <c r="P489" s="158"/>
      <c r="Q489" s="158"/>
      <c r="R489" s="158"/>
      <c r="S489" s="158"/>
      <c r="T489" s="158"/>
      <c r="U489" s="158"/>
      <c r="V489" s="158"/>
      <c r="W489" s="158"/>
      <c r="X489" s="158"/>
      <c r="Y489" s="158"/>
      <c r="Z489" s="158"/>
      <c r="AA489" s="158"/>
      <c r="AB489" s="158"/>
      <c r="AC489" s="158"/>
    </row>
    <row r="490" spans="1:29" s="14" customFormat="1" ht="18" customHeight="1" x14ac:dyDescent="0.25">
      <c r="A490" s="26"/>
      <c r="B490" s="355"/>
      <c r="C490" s="15" t="s">
        <v>526</v>
      </c>
      <c r="D490" s="10" t="s">
        <v>548</v>
      </c>
      <c r="E490" s="8">
        <v>1</v>
      </c>
      <c r="F490" s="146" t="s">
        <v>384</v>
      </c>
      <c r="G490" s="62">
        <v>213</v>
      </c>
      <c r="H490" s="70" t="s">
        <v>548</v>
      </c>
      <c r="I490" s="20">
        <f>E490</f>
        <v>1</v>
      </c>
      <c r="J490" s="2" t="s">
        <v>891</v>
      </c>
      <c r="L490" s="154"/>
      <c r="M490" s="154"/>
      <c r="N490" s="154"/>
      <c r="O490" s="154"/>
      <c r="P490" s="154"/>
      <c r="Q490" s="154"/>
      <c r="R490" s="154"/>
      <c r="S490" s="154"/>
      <c r="T490" s="154"/>
      <c r="U490" s="154"/>
      <c r="V490" s="154"/>
      <c r="W490" s="154"/>
      <c r="X490" s="154"/>
      <c r="Y490" s="154"/>
      <c r="Z490" s="154"/>
      <c r="AA490" s="154"/>
      <c r="AB490" s="154"/>
      <c r="AC490" s="154"/>
    </row>
    <row r="491" spans="1:29" s="14" customFormat="1" ht="18" customHeight="1" x14ac:dyDescent="0.25">
      <c r="B491" s="374">
        <v>0</v>
      </c>
      <c r="C491" s="90" t="s">
        <v>527</v>
      </c>
      <c r="D491" s="91" t="s">
        <v>528</v>
      </c>
      <c r="E491" s="40">
        <f>+E492+E493</f>
        <v>1</v>
      </c>
      <c r="F491" s="170" t="s">
        <v>383</v>
      </c>
      <c r="G491" s="148"/>
      <c r="H491" s="148"/>
      <c r="I491" s="148"/>
      <c r="J491" s="148"/>
      <c r="L491" s="154"/>
      <c r="M491" s="154"/>
      <c r="N491" s="154"/>
      <c r="O491" s="154"/>
      <c r="P491" s="154"/>
      <c r="Q491" s="154"/>
      <c r="R491" s="154"/>
      <c r="S491" s="154"/>
      <c r="T491" s="154"/>
      <c r="U491" s="154"/>
      <c r="V491" s="154"/>
      <c r="W491" s="154"/>
      <c r="X491" s="154"/>
      <c r="Y491" s="154"/>
      <c r="Z491" s="154"/>
      <c r="AA491" s="154"/>
      <c r="AB491" s="154"/>
      <c r="AC491" s="154"/>
    </row>
    <row r="492" spans="1:29" s="22" customFormat="1" ht="18" customHeight="1" x14ac:dyDescent="0.25">
      <c r="A492" s="27"/>
      <c r="B492" s="355"/>
      <c r="C492" s="15" t="s">
        <v>529</v>
      </c>
      <c r="D492" s="10" t="s">
        <v>530</v>
      </c>
      <c r="E492" s="8">
        <v>1</v>
      </c>
      <c r="F492" s="146" t="s">
        <v>384</v>
      </c>
      <c r="G492" s="62">
        <v>214</v>
      </c>
      <c r="H492" s="70" t="s">
        <v>1244</v>
      </c>
      <c r="I492" s="20">
        <f>E492</f>
        <v>1</v>
      </c>
      <c r="J492" s="2" t="s">
        <v>891</v>
      </c>
      <c r="K492" s="14"/>
      <c r="L492" s="154"/>
      <c r="M492" s="154"/>
      <c r="N492" s="156"/>
      <c r="O492" s="156"/>
      <c r="P492" s="156"/>
      <c r="Q492" s="156"/>
      <c r="R492" s="156"/>
      <c r="S492" s="156"/>
      <c r="T492" s="156"/>
      <c r="U492" s="156"/>
      <c r="V492" s="156"/>
      <c r="W492" s="156"/>
      <c r="X492" s="156"/>
      <c r="Y492" s="156"/>
      <c r="Z492" s="156"/>
      <c r="AA492" s="156"/>
      <c r="AB492" s="156"/>
      <c r="AC492" s="156"/>
    </row>
    <row r="493" spans="1:29" s="148" customFormat="1" ht="18" customHeight="1" x14ac:dyDescent="0.25">
      <c r="A493" s="27"/>
      <c r="B493" s="355"/>
      <c r="C493" s="15" t="s">
        <v>531</v>
      </c>
      <c r="D493" s="10" t="s">
        <v>532</v>
      </c>
      <c r="E493" s="8">
        <v>0</v>
      </c>
      <c r="F493" s="146" t="s">
        <v>384</v>
      </c>
      <c r="G493" s="62">
        <v>215</v>
      </c>
      <c r="H493" s="70" t="s">
        <v>1243</v>
      </c>
      <c r="I493" s="20">
        <f>E493</f>
        <v>0</v>
      </c>
      <c r="J493" s="2" t="s">
        <v>891</v>
      </c>
      <c r="K493" s="26"/>
      <c r="L493" s="153"/>
      <c r="M493" s="161"/>
      <c r="N493" s="158"/>
      <c r="O493" s="158"/>
      <c r="P493" s="158"/>
      <c r="Q493" s="158"/>
      <c r="R493" s="158"/>
      <c r="S493" s="158"/>
      <c r="T493" s="158"/>
      <c r="U493" s="158"/>
      <c r="V493" s="158"/>
      <c r="W493" s="158"/>
      <c r="X493" s="158"/>
      <c r="Y493" s="158"/>
      <c r="Z493" s="158"/>
      <c r="AA493" s="158"/>
      <c r="AB493" s="158"/>
      <c r="AC493" s="158"/>
    </row>
    <row r="494" spans="1:29" s="22" customFormat="1" ht="18" customHeight="1" x14ac:dyDescent="0.25">
      <c r="A494" s="14"/>
      <c r="B494" s="374">
        <v>0</v>
      </c>
      <c r="C494" s="90" t="s">
        <v>896</v>
      </c>
      <c r="D494" s="91" t="s">
        <v>898</v>
      </c>
      <c r="E494" s="40">
        <f>+E495+E496</f>
        <v>500000</v>
      </c>
      <c r="F494" s="170" t="s">
        <v>383</v>
      </c>
      <c r="K494" s="26"/>
      <c r="L494" s="153"/>
      <c r="M494" s="161"/>
      <c r="N494" s="156"/>
      <c r="O494" s="156"/>
      <c r="P494" s="156"/>
      <c r="Q494" s="156"/>
      <c r="R494" s="156"/>
      <c r="S494" s="156"/>
      <c r="T494" s="156"/>
      <c r="U494" s="156"/>
      <c r="V494" s="156"/>
      <c r="W494" s="156"/>
      <c r="X494" s="156"/>
      <c r="Y494" s="156"/>
      <c r="Z494" s="156"/>
      <c r="AA494" s="156"/>
      <c r="AB494" s="156"/>
      <c r="AC494" s="156"/>
    </row>
    <row r="495" spans="1:29" s="14" customFormat="1" ht="18" customHeight="1" x14ac:dyDescent="0.25">
      <c r="A495" s="27"/>
      <c r="B495" s="355"/>
      <c r="C495" s="15" t="s">
        <v>897</v>
      </c>
      <c r="D495" s="10" t="s">
        <v>899</v>
      </c>
      <c r="E495" s="8">
        <v>500000</v>
      </c>
      <c r="F495" s="146" t="s">
        <v>384</v>
      </c>
      <c r="G495" s="62">
        <v>221</v>
      </c>
      <c r="H495" s="70" t="s">
        <v>910</v>
      </c>
      <c r="I495" s="20">
        <f>E495</f>
        <v>500000</v>
      </c>
      <c r="J495" s="2" t="s">
        <v>891</v>
      </c>
      <c r="K495" s="26"/>
      <c r="L495" s="153"/>
      <c r="M495" s="161"/>
      <c r="N495" s="154"/>
      <c r="O495" s="154"/>
      <c r="P495" s="154"/>
      <c r="Q495" s="154"/>
      <c r="R495" s="154"/>
      <c r="S495" s="154"/>
      <c r="T495" s="154"/>
      <c r="U495" s="154"/>
      <c r="V495" s="154"/>
      <c r="W495" s="154"/>
      <c r="X495" s="154"/>
      <c r="Y495" s="154"/>
      <c r="Z495" s="154"/>
      <c r="AA495" s="154"/>
      <c r="AB495" s="154"/>
      <c r="AC495" s="154"/>
    </row>
    <row r="496" spans="1:29" s="148" customFormat="1" ht="18" customHeight="1" x14ac:dyDescent="0.25">
      <c r="A496" s="28"/>
      <c r="B496" s="375"/>
      <c r="C496" s="11"/>
      <c r="D496" s="12"/>
      <c r="E496" s="8"/>
      <c r="F496" s="146" t="s">
        <v>384</v>
      </c>
      <c r="N496" s="158"/>
      <c r="O496" s="158"/>
      <c r="P496" s="158"/>
      <c r="Q496" s="158"/>
      <c r="R496" s="158"/>
      <c r="S496" s="158"/>
      <c r="T496" s="158"/>
      <c r="U496" s="158"/>
      <c r="V496" s="158"/>
      <c r="W496" s="158"/>
      <c r="X496" s="158"/>
      <c r="Y496" s="158"/>
      <c r="Z496" s="158"/>
      <c r="AA496" s="158"/>
      <c r="AB496" s="158"/>
      <c r="AC496" s="158"/>
    </row>
    <row r="497" spans="1:59" s="14" customFormat="1" ht="18" customHeight="1" x14ac:dyDescent="0.25">
      <c r="A497" s="28"/>
      <c r="B497" s="32"/>
      <c r="C497" s="11"/>
      <c r="D497" s="12"/>
      <c r="E497" s="28"/>
      <c r="F497" s="146"/>
      <c r="N497" s="154"/>
      <c r="O497" s="154"/>
      <c r="P497" s="154"/>
      <c r="Q497" s="154"/>
      <c r="R497" s="154"/>
      <c r="S497" s="154"/>
      <c r="T497" s="154"/>
      <c r="U497" s="154"/>
      <c r="V497" s="154"/>
      <c r="W497" s="154"/>
      <c r="X497" s="154"/>
      <c r="Y497" s="154"/>
      <c r="Z497" s="154"/>
      <c r="AA497" s="154"/>
      <c r="AB497" s="154"/>
      <c r="AC497" s="154"/>
    </row>
    <row r="498" spans="1:59" s="14" customFormat="1" ht="18" customHeight="1" x14ac:dyDescent="0.25">
      <c r="A498" s="28"/>
      <c r="B498" s="147" t="s">
        <v>895</v>
      </c>
      <c r="C498" s="28"/>
      <c r="D498" s="12"/>
      <c r="E498" s="28"/>
      <c r="F498" s="170"/>
      <c r="N498" s="154"/>
      <c r="O498" s="154"/>
      <c r="P498" s="154"/>
      <c r="Q498" s="154"/>
      <c r="R498" s="154"/>
      <c r="S498" s="154"/>
      <c r="T498" s="154"/>
      <c r="U498" s="154"/>
      <c r="V498" s="154"/>
      <c r="W498" s="154"/>
      <c r="X498" s="154"/>
      <c r="Y498" s="154"/>
      <c r="Z498" s="154"/>
      <c r="AA498" s="154"/>
      <c r="AB498" s="154"/>
      <c r="AC498" s="154"/>
    </row>
    <row r="499" spans="1:59" s="148" customFormat="1" ht="18" customHeight="1" x14ac:dyDescent="0.3">
      <c r="A499" s="28"/>
      <c r="B499" s="32"/>
      <c r="C499" s="7" t="s">
        <v>555</v>
      </c>
      <c r="D499" s="12"/>
      <c r="E499" s="104"/>
      <c r="F499" s="171"/>
      <c r="N499" s="158"/>
      <c r="O499" s="158"/>
      <c r="P499" s="158"/>
      <c r="Q499" s="158"/>
      <c r="R499" s="158"/>
      <c r="S499" s="158"/>
      <c r="T499" s="158"/>
      <c r="U499" s="158"/>
      <c r="V499" s="158"/>
      <c r="W499" s="158"/>
      <c r="X499" s="158"/>
      <c r="Y499" s="158"/>
      <c r="Z499" s="158"/>
      <c r="AA499" s="158"/>
      <c r="AB499" s="158"/>
      <c r="AC499" s="158"/>
    </row>
    <row r="500" spans="1:59" s="14" customFormat="1" ht="18" customHeight="1" thickBot="1" x14ac:dyDescent="0.3">
      <c r="A500" s="28"/>
      <c r="B500" s="32"/>
      <c r="C500" s="11"/>
      <c r="D500" s="12"/>
      <c r="E500" s="104"/>
      <c r="F500" s="146"/>
      <c r="N500" s="154"/>
      <c r="O500" s="154"/>
      <c r="P500" s="154"/>
      <c r="Q500" s="154"/>
      <c r="R500" s="154"/>
      <c r="S500" s="154"/>
      <c r="T500" s="154"/>
      <c r="U500" s="154"/>
      <c r="V500" s="154"/>
      <c r="W500" s="154"/>
      <c r="X500" s="154"/>
      <c r="Y500" s="154"/>
      <c r="Z500" s="154"/>
      <c r="AA500" s="154"/>
      <c r="AB500" s="154"/>
      <c r="AC500" s="154"/>
    </row>
    <row r="501" spans="1:59" s="148" customFormat="1" ht="36" customHeight="1" x14ac:dyDescent="0.25">
      <c r="A501" s="1"/>
      <c r="B501" s="58"/>
      <c r="C501" s="462" t="s">
        <v>556</v>
      </c>
      <c r="D501" s="463"/>
      <c r="E501" s="464"/>
      <c r="F501" s="171"/>
      <c r="N501" s="158"/>
      <c r="O501" s="158"/>
      <c r="P501" s="158"/>
      <c r="Q501" s="158"/>
      <c r="R501" s="158"/>
      <c r="S501" s="158"/>
      <c r="T501" s="158"/>
      <c r="U501" s="158"/>
      <c r="V501" s="158"/>
      <c r="W501" s="158"/>
      <c r="X501" s="158"/>
      <c r="Y501" s="158"/>
      <c r="Z501" s="158"/>
      <c r="AA501" s="158"/>
      <c r="AB501" s="158"/>
      <c r="AC501" s="158"/>
    </row>
    <row r="502" spans="1:59" s="14" customFormat="1" ht="18" customHeight="1" x14ac:dyDescent="0.25">
      <c r="A502" s="1"/>
      <c r="B502" s="58"/>
      <c r="C502" s="46"/>
      <c r="D502" s="44"/>
      <c r="E502" s="47"/>
      <c r="F502" s="146"/>
      <c r="N502" s="154"/>
      <c r="O502" s="154"/>
      <c r="P502" s="154"/>
      <c r="Q502" s="154"/>
      <c r="R502" s="154"/>
      <c r="S502" s="154"/>
      <c r="T502" s="154"/>
      <c r="U502" s="154"/>
      <c r="V502" s="154"/>
      <c r="W502" s="154"/>
      <c r="X502" s="154"/>
      <c r="Y502" s="154"/>
      <c r="Z502" s="154"/>
      <c r="AA502" s="154"/>
      <c r="AB502" s="154"/>
      <c r="AC502" s="154"/>
    </row>
    <row r="503" spans="1:59" s="14" customFormat="1" ht="18" customHeight="1" x14ac:dyDescent="0.25">
      <c r="A503" s="1"/>
      <c r="B503" s="58"/>
      <c r="C503" s="105" t="s">
        <v>368</v>
      </c>
      <c r="D503" s="106" t="s">
        <v>369</v>
      </c>
      <c r="E503" s="47"/>
      <c r="F503" s="170" t="s">
        <v>383</v>
      </c>
      <c r="N503" s="154"/>
      <c r="O503" s="154"/>
      <c r="P503" s="154"/>
      <c r="Q503" s="154"/>
      <c r="R503" s="154"/>
      <c r="S503" s="154"/>
      <c r="T503" s="154"/>
      <c r="U503" s="154"/>
      <c r="V503" s="154"/>
      <c r="W503" s="154"/>
      <c r="X503" s="154"/>
      <c r="Y503" s="154"/>
      <c r="Z503" s="154"/>
      <c r="AA503" s="154"/>
      <c r="AB503" s="154"/>
      <c r="AC503" s="154"/>
    </row>
    <row r="504" spans="1:59" s="14" customFormat="1" ht="18" customHeight="1" x14ac:dyDescent="0.25">
      <c r="A504" s="1"/>
      <c r="B504" s="58"/>
      <c r="C504" s="107" t="s">
        <v>370</v>
      </c>
      <c r="D504" s="108" t="s">
        <v>371</v>
      </c>
      <c r="E504" s="47"/>
      <c r="F504" s="170" t="s">
        <v>383</v>
      </c>
      <c r="N504" s="154"/>
      <c r="O504" s="154"/>
      <c r="P504" s="154"/>
      <c r="Q504" s="154"/>
      <c r="R504" s="154"/>
      <c r="S504" s="154"/>
      <c r="T504" s="154"/>
      <c r="U504" s="154"/>
      <c r="V504" s="154"/>
      <c r="W504" s="154"/>
      <c r="X504" s="154"/>
      <c r="Y504" s="154"/>
      <c r="Z504" s="154"/>
      <c r="AA504" s="154"/>
      <c r="AB504" s="154"/>
      <c r="AC504" s="154"/>
    </row>
    <row r="505" spans="1:59" s="14" customFormat="1" ht="18" customHeight="1" x14ac:dyDescent="0.25">
      <c r="A505" s="1"/>
      <c r="B505" s="58"/>
      <c r="C505" s="107" t="s">
        <v>372</v>
      </c>
      <c r="D505" s="108" t="s">
        <v>371</v>
      </c>
      <c r="E505" s="47"/>
      <c r="F505" s="170" t="s">
        <v>383</v>
      </c>
      <c r="N505" s="154"/>
      <c r="O505" s="154"/>
      <c r="P505" s="154"/>
      <c r="Q505" s="154"/>
      <c r="R505" s="154"/>
      <c r="S505" s="154"/>
      <c r="T505" s="154"/>
      <c r="U505" s="154"/>
      <c r="V505" s="154"/>
      <c r="W505" s="154"/>
      <c r="X505" s="154"/>
      <c r="Y505" s="154"/>
      <c r="Z505" s="154"/>
      <c r="AA505" s="154"/>
      <c r="AB505" s="154"/>
      <c r="AC505" s="154"/>
    </row>
    <row r="506" spans="1:59" s="14" customFormat="1" ht="18" customHeight="1" x14ac:dyDescent="0.25">
      <c r="A506" s="1"/>
      <c r="B506" s="58"/>
      <c r="C506" s="48" t="s">
        <v>373</v>
      </c>
      <c r="D506" s="45" t="s">
        <v>664</v>
      </c>
      <c r="E506" s="47"/>
      <c r="F506" s="170" t="s">
        <v>383</v>
      </c>
      <c r="N506" s="154"/>
      <c r="O506" s="154"/>
      <c r="P506" s="154"/>
      <c r="Q506" s="154"/>
      <c r="R506" s="154"/>
      <c r="S506" s="154"/>
      <c r="T506" s="154"/>
      <c r="U506" s="154"/>
      <c r="V506" s="154"/>
      <c r="W506" s="154"/>
      <c r="X506" s="154"/>
      <c r="Y506" s="154"/>
      <c r="Z506" s="154"/>
      <c r="AA506" s="154"/>
      <c r="AB506" s="154"/>
      <c r="AC506" s="154"/>
    </row>
    <row r="507" spans="1:59" s="26" customFormat="1" ht="18" customHeight="1" x14ac:dyDescent="0.25">
      <c r="A507" s="28"/>
      <c r="B507" s="32"/>
      <c r="C507" s="49" t="s">
        <v>374</v>
      </c>
      <c r="D507" s="109" t="s">
        <v>682</v>
      </c>
      <c r="E507" s="110"/>
      <c r="F507" s="146" t="s">
        <v>384</v>
      </c>
      <c r="N507" s="161"/>
      <c r="O507" s="161"/>
      <c r="P507" s="161"/>
      <c r="Q507" s="161"/>
      <c r="R507" s="161"/>
      <c r="S507" s="161"/>
      <c r="T507" s="161"/>
      <c r="U507" s="161"/>
      <c r="V507" s="161"/>
      <c r="W507" s="161"/>
      <c r="X507" s="161"/>
      <c r="Y507" s="161"/>
      <c r="Z507" s="161"/>
      <c r="AA507" s="161"/>
      <c r="AB507" s="161"/>
      <c r="AC507" s="161"/>
    </row>
    <row r="508" spans="1:59" s="26" customFormat="1" ht="18" customHeight="1" x14ac:dyDescent="0.25">
      <c r="A508" s="1"/>
      <c r="B508" s="58"/>
      <c r="C508" s="48" t="s">
        <v>663</v>
      </c>
      <c r="D508" s="45" t="s">
        <v>683</v>
      </c>
      <c r="E508" s="47"/>
      <c r="F508" s="146" t="s">
        <v>384</v>
      </c>
      <c r="N508" s="161"/>
      <c r="O508" s="161"/>
      <c r="P508" s="161"/>
      <c r="Q508" s="161"/>
      <c r="R508" s="161"/>
      <c r="S508" s="161"/>
      <c r="T508" s="161"/>
      <c r="U508" s="161"/>
      <c r="V508" s="161"/>
      <c r="W508" s="161"/>
      <c r="X508" s="161"/>
      <c r="Y508" s="161"/>
      <c r="Z508" s="161"/>
      <c r="AA508" s="161"/>
      <c r="AB508" s="161"/>
      <c r="AC508" s="161"/>
    </row>
    <row r="509" spans="1:59" s="26" customFormat="1" ht="18" customHeight="1" x14ac:dyDescent="0.25">
      <c r="A509" s="28"/>
      <c r="B509" s="32"/>
      <c r="C509" s="49" t="s">
        <v>681</v>
      </c>
      <c r="D509" s="109" t="s">
        <v>684</v>
      </c>
      <c r="E509" s="110"/>
      <c r="F509" s="146" t="s">
        <v>384</v>
      </c>
      <c r="N509" s="161"/>
      <c r="O509" s="161"/>
      <c r="P509" s="161"/>
      <c r="Q509" s="161"/>
      <c r="R509" s="161"/>
      <c r="S509" s="161"/>
      <c r="T509" s="161"/>
      <c r="U509" s="161"/>
      <c r="V509" s="161"/>
      <c r="W509" s="161"/>
      <c r="X509" s="161"/>
      <c r="Y509" s="161"/>
      <c r="Z509" s="161"/>
      <c r="AA509" s="161"/>
      <c r="AB509" s="161"/>
      <c r="AC509" s="161"/>
    </row>
    <row r="510" spans="1:59" s="14" customFormat="1" ht="18" customHeight="1" thickBot="1" x14ac:dyDescent="0.3">
      <c r="A510" s="28"/>
      <c r="B510" s="32"/>
      <c r="C510" s="50" t="s">
        <v>956</v>
      </c>
      <c r="D510" s="111" t="s">
        <v>685</v>
      </c>
      <c r="E510" s="112"/>
      <c r="F510" s="146" t="s">
        <v>384</v>
      </c>
      <c r="H510" s="78"/>
      <c r="J510" s="2"/>
      <c r="L510" s="154"/>
      <c r="M510" s="154"/>
      <c r="N510" s="154"/>
      <c r="O510" s="154"/>
      <c r="P510" s="154"/>
      <c r="Q510" s="154"/>
      <c r="R510" s="154"/>
      <c r="S510" s="154"/>
      <c r="T510" s="154"/>
      <c r="U510" s="154"/>
      <c r="V510" s="154"/>
      <c r="W510" s="154"/>
      <c r="X510" s="154"/>
      <c r="Y510" s="154"/>
      <c r="Z510" s="154"/>
      <c r="AA510" s="154"/>
      <c r="AB510" s="154"/>
      <c r="AC510" s="154"/>
    </row>
    <row r="511" spans="1:59" s="61" customFormat="1" x14ac:dyDescent="0.2">
      <c r="A511" s="29"/>
      <c r="B511" s="33"/>
      <c r="C511" s="113"/>
      <c r="D511" s="114"/>
      <c r="E511" s="115"/>
      <c r="F511" s="145"/>
      <c r="G511" s="29"/>
      <c r="H511" s="75"/>
      <c r="I511" s="29"/>
      <c r="J511" s="29"/>
      <c r="K511" s="29"/>
      <c r="L511" s="139"/>
      <c r="M511" s="139"/>
      <c r="N511" s="139"/>
      <c r="O511" s="139"/>
      <c r="P511" s="139"/>
      <c r="Q511" s="139"/>
      <c r="R511" s="139"/>
      <c r="S511" s="139"/>
      <c r="T511" s="139"/>
      <c r="U511" s="139"/>
      <c r="V511" s="139"/>
      <c r="W511" s="139"/>
      <c r="X511" s="139"/>
      <c r="Y511" s="139"/>
      <c r="Z511" s="139"/>
      <c r="AA511" s="139"/>
      <c r="AB511" s="139"/>
      <c r="AC511" s="13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  <c r="BC511" s="29"/>
      <c r="BD511" s="29"/>
      <c r="BE511" s="29"/>
      <c r="BF511" s="29"/>
      <c r="BG511" s="29"/>
    </row>
    <row r="512" spans="1:59" s="61" customFormat="1" x14ac:dyDescent="0.2">
      <c r="A512" s="29"/>
      <c r="B512" s="33"/>
      <c r="C512" s="113"/>
      <c r="D512" s="114"/>
      <c r="E512" s="115"/>
      <c r="F512" s="145"/>
      <c r="G512" s="29"/>
      <c r="H512" s="75"/>
      <c r="I512" s="29"/>
      <c r="J512" s="29"/>
      <c r="K512" s="29"/>
      <c r="L512" s="139"/>
      <c r="M512" s="139"/>
      <c r="N512" s="139"/>
      <c r="O512" s="139"/>
      <c r="P512" s="139"/>
      <c r="Q512" s="139"/>
      <c r="R512" s="139"/>
      <c r="S512" s="139"/>
      <c r="T512" s="139"/>
      <c r="U512" s="139"/>
      <c r="V512" s="139"/>
      <c r="W512" s="139"/>
      <c r="X512" s="139"/>
      <c r="Y512" s="139"/>
      <c r="Z512" s="139"/>
      <c r="AA512" s="139"/>
      <c r="AB512" s="139"/>
      <c r="AC512" s="13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  <c r="BC512" s="29"/>
      <c r="BD512" s="29"/>
      <c r="BE512" s="29"/>
      <c r="BF512" s="29"/>
      <c r="BG512" s="29"/>
    </row>
    <row r="513" spans="1:59" s="61" customFormat="1" x14ac:dyDescent="0.2">
      <c r="A513" s="29"/>
      <c r="B513" s="33"/>
      <c r="C513" s="113"/>
      <c r="D513" s="114"/>
      <c r="E513" s="115"/>
      <c r="F513" s="145"/>
      <c r="G513" s="29"/>
      <c r="H513" s="75"/>
      <c r="I513" s="29"/>
      <c r="J513" s="29"/>
      <c r="K513" s="29"/>
      <c r="L513" s="139"/>
      <c r="M513" s="139"/>
      <c r="N513" s="139"/>
      <c r="O513" s="139"/>
      <c r="P513" s="139"/>
      <c r="Q513" s="139"/>
      <c r="R513" s="139"/>
      <c r="S513" s="139"/>
      <c r="T513" s="139"/>
      <c r="U513" s="139"/>
      <c r="V513" s="139"/>
      <c r="W513" s="139"/>
      <c r="X513" s="139"/>
      <c r="Y513" s="139"/>
      <c r="Z513" s="139"/>
      <c r="AA513" s="139"/>
      <c r="AB513" s="139"/>
      <c r="AC513" s="13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  <c r="BC513" s="29"/>
      <c r="BD513" s="29"/>
      <c r="BE513" s="29"/>
      <c r="BF513" s="29"/>
      <c r="BG513" s="29"/>
    </row>
    <row r="514" spans="1:59" s="61" customFormat="1" x14ac:dyDescent="0.2">
      <c r="A514" s="29"/>
      <c r="B514" s="33"/>
      <c r="C514" s="113"/>
      <c r="D514" s="114"/>
      <c r="E514" s="115"/>
      <c r="F514" s="145"/>
      <c r="G514" s="29"/>
      <c r="H514" s="75"/>
      <c r="I514" s="29"/>
      <c r="J514" s="29"/>
      <c r="K514" s="29"/>
      <c r="L514" s="139"/>
      <c r="M514" s="139"/>
      <c r="N514" s="139"/>
      <c r="O514" s="139"/>
      <c r="P514" s="139"/>
      <c r="Q514" s="139"/>
      <c r="R514" s="139"/>
      <c r="S514" s="139"/>
      <c r="T514" s="139"/>
      <c r="U514" s="139"/>
      <c r="V514" s="139"/>
      <c r="W514" s="139"/>
      <c r="X514" s="139"/>
      <c r="Y514" s="139"/>
      <c r="Z514" s="139"/>
      <c r="AA514" s="139"/>
      <c r="AB514" s="139"/>
      <c r="AC514" s="13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  <c r="BC514" s="29"/>
      <c r="BD514" s="29"/>
      <c r="BE514" s="29"/>
      <c r="BF514" s="29"/>
      <c r="BG514" s="29"/>
    </row>
    <row r="515" spans="1:59" s="61" customFormat="1" x14ac:dyDescent="0.2">
      <c r="A515" s="29"/>
      <c r="B515" s="33"/>
      <c r="C515" s="113"/>
      <c r="D515" s="114"/>
      <c r="E515" s="115"/>
      <c r="F515" s="145"/>
      <c r="G515" s="29"/>
      <c r="H515" s="75"/>
      <c r="I515" s="29"/>
      <c r="J515" s="29"/>
      <c r="K515" s="29"/>
      <c r="L515" s="139"/>
      <c r="M515" s="139"/>
      <c r="N515" s="139"/>
      <c r="O515" s="139"/>
      <c r="P515" s="139"/>
      <c r="Q515" s="139"/>
      <c r="R515" s="139"/>
      <c r="S515" s="139"/>
      <c r="T515" s="139"/>
      <c r="U515" s="139"/>
      <c r="V515" s="139"/>
      <c r="W515" s="139"/>
      <c r="X515" s="139"/>
      <c r="Y515" s="139"/>
      <c r="Z515" s="139"/>
      <c r="AA515" s="139"/>
      <c r="AB515" s="139"/>
      <c r="AC515" s="13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  <c r="BC515" s="29"/>
      <c r="BD515" s="29"/>
      <c r="BE515" s="29"/>
      <c r="BF515" s="29"/>
      <c r="BG515" s="29"/>
    </row>
    <row r="516" spans="1:59" s="61" customFormat="1" x14ac:dyDescent="0.2">
      <c r="A516" s="29"/>
      <c r="B516" s="33"/>
      <c r="C516" s="113"/>
      <c r="D516" s="114"/>
      <c r="E516" s="115"/>
      <c r="F516" s="145"/>
      <c r="G516" s="29"/>
      <c r="H516" s="75"/>
      <c r="I516" s="29"/>
      <c r="J516" s="29"/>
      <c r="K516" s="29"/>
      <c r="L516" s="139"/>
      <c r="M516" s="139"/>
      <c r="N516" s="139"/>
      <c r="O516" s="139"/>
      <c r="P516" s="139"/>
      <c r="Q516" s="139"/>
      <c r="R516" s="139"/>
      <c r="S516" s="139"/>
      <c r="T516" s="139"/>
      <c r="U516" s="139"/>
      <c r="V516" s="139"/>
      <c r="W516" s="139"/>
      <c r="X516" s="139"/>
      <c r="Y516" s="139"/>
      <c r="Z516" s="139"/>
      <c r="AA516" s="139"/>
      <c r="AB516" s="139"/>
      <c r="AC516" s="13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  <c r="BC516" s="29"/>
      <c r="BD516" s="29"/>
      <c r="BE516" s="29"/>
      <c r="BF516" s="29"/>
      <c r="BG516" s="29"/>
    </row>
    <row r="517" spans="1:59" s="61" customFormat="1" x14ac:dyDescent="0.2">
      <c r="A517" s="29"/>
      <c r="B517" s="33"/>
      <c r="C517" s="113"/>
      <c r="D517" s="114"/>
      <c r="E517" s="115"/>
      <c r="F517" s="145"/>
      <c r="G517" s="29"/>
      <c r="H517" s="75"/>
      <c r="I517" s="29"/>
      <c r="J517" s="29"/>
      <c r="K517" s="29"/>
      <c r="L517" s="139"/>
      <c r="M517" s="139"/>
      <c r="N517" s="139"/>
      <c r="O517" s="139"/>
      <c r="P517" s="139"/>
      <c r="Q517" s="139"/>
      <c r="R517" s="139"/>
      <c r="S517" s="139"/>
      <c r="T517" s="139"/>
      <c r="U517" s="139"/>
      <c r="V517" s="139"/>
      <c r="W517" s="139"/>
      <c r="X517" s="139"/>
      <c r="Y517" s="139"/>
      <c r="Z517" s="139"/>
      <c r="AA517" s="139"/>
      <c r="AB517" s="139"/>
      <c r="AC517" s="13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  <c r="BC517" s="29"/>
      <c r="BD517" s="29"/>
      <c r="BE517" s="29"/>
      <c r="BF517" s="29"/>
      <c r="BG517" s="29"/>
    </row>
    <row r="518" spans="1:59" s="61" customFormat="1" x14ac:dyDescent="0.2">
      <c r="A518" s="29"/>
      <c r="B518" s="33"/>
      <c r="C518" s="113"/>
      <c r="D518" s="114"/>
      <c r="E518" s="115"/>
      <c r="F518" s="145"/>
      <c r="G518" s="29"/>
      <c r="H518" s="75"/>
      <c r="I518" s="29"/>
      <c r="J518" s="29"/>
      <c r="K518" s="29"/>
      <c r="L518" s="139"/>
      <c r="M518" s="139"/>
      <c r="N518" s="139"/>
      <c r="O518" s="139"/>
      <c r="P518" s="139"/>
      <c r="Q518" s="139"/>
      <c r="R518" s="139"/>
      <c r="S518" s="139"/>
      <c r="T518" s="139"/>
      <c r="U518" s="139"/>
      <c r="V518" s="139"/>
      <c r="W518" s="139"/>
      <c r="X518" s="139"/>
      <c r="Y518" s="139"/>
      <c r="Z518" s="139"/>
      <c r="AA518" s="139"/>
      <c r="AB518" s="139"/>
      <c r="AC518" s="13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  <c r="BC518" s="29"/>
      <c r="BD518" s="29"/>
      <c r="BE518" s="29"/>
      <c r="BF518" s="29"/>
      <c r="BG518" s="29"/>
    </row>
  </sheetData>
  <sheetProtection formatCells="0" formatColumns="0" formatRows="0" autoFilter="0" pivotTables="0"/>
  <autoFilter ref="A6:BG510"/>
  <mergeCells count="3">
    <mergeCell ref="C501:E501"/>
    <mergeCell ref="F2:F5"/>
    <mergeCell ref="G2:I2"/>
  </mergeCells>
  <pageMargins left="0.74803149606299213" right="0.55118110236220474" top="0.59055118110236227" bottom="0.59055118110236227" header="0.51181102362204722" footer="0.31496062992125984"/>
  <pageSetup scale="83" orientation="portrait" r:id="rId1"/>
  <headerFooter alignWithMargins="0">
    <oddFooter>&amp;L&amp;9PRESUPUESTO DE INGRESOS  - 2019
&amp;R&amp;9&amp;P/&amp;N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R550"/>
  <sheetViews>
    <sheetView zoomScaleNormal="100" workbookViewId="0">
      <selection activeCell="C2" sqref="C2:D106"/>
    </sheetView>
  </sheetViews>
  <sheetFormatPr baseColWidth="10" defaultColWidth="19.42578125" defaultRowHeight="12.75" x14ac:dyDescent="0.2"/>
  <cols>
    <col min="1" max="1" width="5.140625" style="29" customWidth="1"/>
    <col min="2" max="2" width="7.7109375" style="33" hidden="1" customWidth="1"/>
    <col min="3" max="3" width="66.5703125" style="29" customWidth="1"/>
    <col min="4" max="4" width="21.28515625" style="116" customWidth="1"/>
    <col min="5" max="18" width="19.42578125" style="139"/>
    <col min="19" max="16384" width="19.42578125" style="29"/>
  </cols>
  <sheetData>
    <row r="1" spans="1:4" ht="13.5" thickBot="1" x14ac:dyDescent="0.25"/>
    <row r="2" spans="1:4" ht="22.5" thickBot="1" x14ac:dyDescent="0.3">
      <c r="A2"/>
      <c r="B2"/>
      <c r="C2" s="223" t="s">
        <v>1293</v>
      </c>
      <c r="D2" s="467" t="s">
        <v>0</v>
      </c>
    </row>
    <row r="3" spans="1:4" ht="20.25" thickBot="1" x14ac:dyDescent="0.3">
      <c r="A3" s="391"/>
      <c r="B3"/>
      <c r="C3" s="224" t="s">
        <v>1123</v>
      </c>
      <c r="D3" s="468"/>
    </row>
    <row r="4" spans="1:4" ht="20.25" thickBot="1" x14ac:dyDescent="0.25">
      <c r="A4" s="392" t="s">
        <v>377</v>
      </c>
      <c r="B4" s="222" t="s">
        <v>50</v>
      </c>
      <c r="C4" s="378" t="s">
        <v>1</v>
      </c>
      <c r="D4" s="379">
        <f>+D8+D19+D22+D57+D63+D76+D93+D99+D102</f>
        <v>77633953.709999993</v>
      </c>
    </row>
    <row r="5" spans="1:4" ht="15" customHeight="1" x14ac:dyDescent="0.2">
      <c r="A5" s="213"/>
      <c r="B5" s="213"/>
      <c r="C5" s="226"/>
      <c r="D5" s="227"/>
    </row>
    <row r="6" spans="1:4" ht="15" customHeight="1" x14ac:dyDescent="0.25">
      <c r="A6"/>
      <c r="B6" s="214">
        <v>4000</v>
      </c>
      <c r="C6" s="381" t="s">
        <v>998</v>
      </c>
      <c r="D6" s="382">
        <f>'Presupuesto de Ingresos  2019'!E7</f>
        <v>77633953.709999993</v>
      </c>
    </row>
    <row r="7" spans="1:4" ht="15" customHeight="1" x14ac:dyDescent="0.25">
      <c r="A7"/>
      <c r="B7" s="214">
        <v>4100</v>
      </c>
      <c r="C7" s="381" t="s">
        <v>999</v>
      </c>
      <c r="D7" s="382">
        <f>'Presupuesto de Ingresos  2019'!E8</f>
        <v>4834353.5200000005</v>
      </c>
    </row>
    <row r="8" spans="1:4" ht="15" customHeight="1" x14ac:dyDescent="0.2">
      <c r="A8" s="356">
        <v>1</v>
      </c>
      <c r="B8" s="214">
        <v>4110</v>
      </c>
      <c r="C8" s="381" t="s">
        <v>2</v>
      </c>
      <c r="D8" s="382">
        <f>'Presupuesto de Ingresos  2019'!E9</f>
        <v>2149390.39</v>
      </c>
    </row>
    <row r="9" spans="1:4" ht="15" customHeight="1" x14ac:dyDescent="0.2">
      <c r="A9" s="356">
        <v>11</v>
      </c>
      <c r="B9" s="215">
        <v>4111</v>
      </c>
      <c r="C9" s="383" t="s">
        <v>1001</v>
      </c>
      <c r="D9" s="384">
        <f>'Presupuesto de Ingresos  2019'!E10</f>
        <v>1003</v>
      </c>
    </row>
    <row r="10" spans="1:4" ht="17.25" x14ac:dyDescent="0.25">
      <c r="A10"/>
      <c r="B10" s="216" t="s">
        <v>60</v>
      </c>
      <c r="C10" s="228" t="s">
        <v>983</v>
      </c>
      <c r="D10" s="229">
        <f>'Presupuesto de Ingresos  2019'!E11</f>
        <v>2</v>
      </c>
    </row>
    <row r="11" spans="1:4" ht="17.25" x14ac:dyDescent="0.25">
      <c r="A11"/>
      <c r="B11" s="216" t="s">
        <v>65</v>
      </c>
      <c r="C11" s="228" t="s">
        <v>1002</v>
      </c>
      <c r="D11" s="229">
        <f>'Presupuesto de Ingresos  2019'!E14</f>
        <v>1001</v>
      </c>
    </row>
    <row r="12" spans="1:4" ht="15" customHeight="1" x14ac:dyDescent="0.2">
      <c r="A12" s="377">
        <v>12</v>
      </c>
      <c r="B12" s="215">
        <v>4112</v>
      </c>
      <c r="C12" s="383" t="s">
        <v>1003</v>
      </c>
      <c r="D12" s="384">
        <f>'Presupuesto de Ingresos  2019'!E17</f>
        <v>1802471.49</v>
      </c>
    </row>
    <row r="13" spans="1:4" ht="17.25" x14ac:dyDescent="0.25">
      <c r="A13"/>
      <c r="B13" s="216" t="s">
        <v>70</v>
      </c>
      <c r="C13" s="228" t="s">
        <v>984</v>
      </c>
      <c r="D13" s="229">
        <f>'Presupuesto de Ingresos  2019'!E18</f>
        <v>1802471.49</v>
      </c>
    </row>
    <row r="14" spans="1:4" ht="15" customHeight="1" x14ac:dyDescent="0.2">
      <c r="A14" s="377">
        <v>13</v>
      </c>
      <c r="B14" s="215">
        <v>4113</v>
      </c>
      <c r="C14" s="385" t="s">
        <v>1004</v>
      </c>
      <c r="D14" s="386">
        <f>'Presupuesto de Ingresos  2019'!E24</f>
        <v>345911.9</v>
      </c>
    </row>
    <row r="15" spans="1:4" ht="17.25" x14ac:dyDescent="0.25">
      <c r="A15"/>
      <c r="B15" s="216" t="s">
        <v>81</v>
      </c>
      <c r="C15" s="228" t="s">
        <v>1005</v>
      </c>
      <c r="D15" s="229">
        <f>'Presupuesto de Ingresos  2019'!E25</f>
        <v>345911.9</v>
      </c>
    </row>
    <row r="16" spans="1:4" ht="15" customHeight="1" x14ac:dyDescent="0.2">
      <c r="A16" s="377">
        <v>17</v>
      </c>
      <c r="B16" s="215">
        <v>4117</v>
      </c>
      <c r="C16" s="383" t="s">
        <v>1006</v>
      </c>
      <c r="D16" s="384">
        <f>'Presupuesto de Ingresos  2019'!E27</f>
        <v>3</v>
      </c>
    </row>
    <row r="17" spans="1:18" s="117" customFormat="1" ht="51.75" x14ac:dyDescent="0.2">
      <c r="A17" s="377">
        <v>19</v>
      </c>
      <c r="B17" s="215">
        <v>4119</v>
      </c>
      <c r="C17" s="383" t="s">
        <v>1124</v>
      </c>
      <c r="D17" s="388">
        <f>'Presupuesto de Ingresos  2019'!E31</f>
        <v>1</v>
      </c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</row>
    <row r="18" spans="1:18" s="117" customFormat="1" ht="17.25" x14ac:dyDescent="0.2">
      <c r="A18" s="377">
        <v>18</v>
      </c>
      <c r="B18" s="215"/>
      <c r="C18" s="383" t="s">
        <v>10</v>
      </c>
      <c r="D18" s="388" t="s">
        <v>392</v>
      </c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</row>
    <row r="19" spans="1:18" s="117" customFormat="1" ht="15" customHeight="1" x14ac:dyDescent="0.2">
      <c r="A19" s="377">
        <v>3</v>
      </c>
      <c r="B19" s="214">
        <v>4130</v>
      </c>
      <c r="C19" s="381" t="s">
        <v>1007</v>
      </c>
      <c r="D19" s="382">
        <f>'Presupuesto de Ingresos  2019'!E34</f>
        <v>2</v>
      </c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</row>
    <row r="20" spans="1:18" s="117" customFormat="1" ht="15" customHeight="1" x14ac:dyDescent="0.2">
      <c r="A20" s="377">
        <v>31</v>
      </c>
      <c r="B20" s="215">
        <v>4131</v>
      </c>
      <c r="C20" s="383" t="s">
        <v>1025</v>
      </c>
      <c r="D20" s="384">
        <f>'Presupuesto de Ingresos  2019'!E35</f>
        <v>1</v>
      </c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</row>
    <row r="21" spans="1:18" s="117" customFormat="1" ht="51.75" x14ac:dyDescent="0.2">
      <c r="A21" s="377">
        <v>39</v>
      </c>
      <c r="B21" s="215"/>
      <c r="C21" s="383" t="s">
        <v>1125</v>
      </c>
      <c r="D21" s="384">
        <f>'Presupuesto de Ingresos  2019'!E37</f>
        <v>1</v>
      </c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</row>
    <row r="22" spans="1:18" s="117" customFormat="1" ht="15" customHeight="1" x14ac:dyDescent="0.2">
      <c r="A22" s="377">
        <v>4</v>
      </c>
      <c r="B22" s="214">
        <v>4140</v>
      </c>
      <c r="C22" s="381" t="s">
        <v>20</v>
      </c>
      <c r="D22" s="380">
        <f>'Presupuesto de Ingresos  2019'!E39</f>
        <v>2271432.92</v>
      </c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</row>
    <row r="23" spans="1:18" s="117" customFormat="1" ht="30" customHeight="1" x14ac:dyDescent="0.2">
      <c r="A23" s="377">
        <v>41</v>
      </c>
      <c r="B23" s="215">
        <v>4141</v>
      </c>
      <c r="C23" s="383" t="s">
        <v>1008</v>
      </c>
      <c r="D23" s="384">
        <f>'Presupuesto de Ingresos  2019'!E40</f>
        <v>269012</v>
      </c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</row>
    <row r="24" spans="1:18" s="117" customFormat="1" ht="17.25" x14ac:dyDescent="0.25">
      <c r="A24"/>
      <c r="B24" s="216" t="s">
        <v>109</v>
      </c>
      <c r="C24" s="228" t="s">
        <v>1009</v>
      </c>
      <c r="D24" s="229">
        <f>'Presupuesto de Ingresos  2019'!E41</f>
        <v>103000</v>
      </c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</row>
    <row r="25" spans="1:18" s="117" customFormat="1" ht="17.25" x14ac:dyDescent="0.25">
      <c r="A25"/>
      <c r="B25" s="216" t="s">
        <v>113</v>
      </c>
      <c r="C25" s="228" t="s">
        <v>1010</v>
      </c>
      <c r="D25" s="229">
        <f>'Presupuesto de Ingresos  2019'!E43</f>
        <v>1</v>
      </c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</row>
    <row r="26" spans="1:18" s="117" customFormat="1" ht="17.25" x14ac:dyDescent="0.25">
      <c r="A26"/>
      <c r="B26" s="216" t="s">
        <v>536</v>
      </c>
      <c r="C26" s="228" t="s">
        <v>985</v>
      </c>
      <c r="D26" s="229">
        <f>'Presupuesto de Ingresos  2019'!E45</f>
        <v>166000</v>
      </c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</row>
    <row r="27" spans="1:18" s="117" customFormat="1" ht="17.25" x14ac:dyDescent="0.25">
      <c r="A27"/>
      <c r="B27" s="216" t="s">
        <v>540</v>
      </c>
      <c r="C27" s="228" t="s">
        <v>1011</v>
      </c>
      <c r="D27" s="229">
        <f>'Presupuesto de Ingresos  2019'!E53</f>
        <v>6</v>
      </c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</row>
    <row r="28" spans="1:18" s="117" customFormat="1" ht="17.25" x14ac:dyDescent="0.25">
      <c r="A28"/>
      <c r="B28" s="216" t="s">
        <v>407</v>
      </c>
      <c r="C28" s="228" t="s">
        <v>1012</v>
      </c>
      <c r="D28" s="229">
        <f>'Presupuesto de Ingresos  2019'!E60</f>
        <v>5</v>
      </c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</row>
    <row r="29" spans="1:18" s="117" customFormat="1" ht="15" customHeight="1" x14ac:dyDescent="0.2">
      <c r="A29" s="377">
        <v>43</v>
      </c>
      <c r="B29" s="215">
        <v>4143</v>
      </c>
      <c r="C29" s="383" t="s">
        <v>1013</v>
      </c>
      <c r="D29" s="384">
        <f>'Presupuesto de Ingresos  2019'!E66</f>
        <v>1983954.92</v>
      </c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</row>
    <row r="30" spans="1:18" s="117" customFormat="1" ht="17.25" x14ac:dyDescent="0.25">
      <c r="A30"/>
      <c r="B30" s="216" t="s">
        <v>118</v>
      </c>
      <c r="C30" s="228" t="s">
        <v>1011</v>
      </c>
      <c r="D30" s="229">
        <f>'Presupuesto de Ingresos  2019'!E67</f>
        <v>91499.5</v>
      </c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</row>
    <row r="31" spans="1:18" s="117" customFormat="1" ht="17.25" x14ac:dyDescent="0.25">
      <c r="A31"/>
      <c r="B31" s="216" t="s">
        <v>144</v>
      </c>
      <c r="C31" s="228" t="s">
        <v>986</v>
      </c>
      <c r="D31" s="229">
        <f>'Presupuesto de Ingresos  2019'!E85</f>
        <v>771014.75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</row>
    <row r="32" spans="1:18" s="117" customFormat="1" ht="17.25" x14ac:dyDescent="0.25">
      <c r="A32"/>
      <c r="B32" s="216" t="s">
        <v>164</v>
      </c>
      <c r="C32" s="228" t="s">
        <v>985</v>
      </c>
      <c r="D32" s="229">
        <f>'Presupuesto de Ingresos  2019'!E102</f>
        <v>18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</row>
    <row r="33" spans="1:18" s="117" customFormat="1" ht="17.25" x14ac:dyDescent="0.25">
      <c r="A33"/>
      <c r="B33" s="216" t="s">
        <v>186</v>
      </c>
      <c r="C33" s="228" t="s">
        <v>1014</v>
      </c>
      <c r="D33" s="229">
        <f>'Presupuesto de Ingresos  2019'!E121</f>
        <v>60015.03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</row>
    <row r="34" spans="1:18" s="117" customFormat="1" ht="34.5" x14ac:dyDescent="0.25">
      <c r="A34"/>
      <c r="B34" s="216" t="s">
        <v>195</v>
      </c>
      <c r="C34" s="228" t="s">
        <v>1015</v>
      </c>
      <c r="D34" s="229">
        <f>'Presupuesto de Ingresos  2019'!E135</f>
        <v>5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</row>
    <row r="35" spans="1:18" s="117" customFormat="1" ht="17.25" x14ac:dyDescent="0.25">
      <c r="A35"/>
      <c r="B35" s="216" t="s">
        <v>203</v>
      </c>
      <c r="C35" s="228" t="s">
        <v>1024</v>
      </c>
      <c r="D35" s="229">
        <f>'Presupuesto de Ingresos  2019'!E141</f>
        <v>618000</v>
      </c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</row>
    <row r="36" spans="1:18" s="117" customFormat="1" ht="17.25" x14ac:dyDescent="0.25">
      <c r="A36"/>
      <c r="B36" s="216" t="s">
        <v>206</v>
      </c>
      <c r="C36" s="228" t="s">
        <v>987</v>
      </c>
      <c r="D36" s="229">
        <f>'Presupuesto de Ingresos  2019'!E143</f>
        <v>37192.71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</row>
    <row r="37" spans="1:18" s="117" customFormat="1" ht="17.25" x14ac:dyDescent="0.25">
      <c r="A37"/>
      <c r="B37" s="216" t="s">
        <v>213</v>
      </c>
      <c r="C37" s="228" t="s">
        <v>988</v>
      </c>
      <c r="D37" s="229">
        <f>'Presupuesto de Ingresos  2019'!E152</f>
        <v>14772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</row>
    <row r="38" spans="1:18" s="117" customFormat="1" ht="17.25" x14ac:dyDescent="0.25">
      <c r="A38"/>
      <c r="B38" s="216" t="s">
        <v>221</v>
      </c>
      <c r="C38" s="228" t="s">
        <v>1016</v>
      </c>
      <c r="D38" s="229">
        <f>'Presupuesto de Ingresos  2019'!E159</f>
        <v>6805</v>
      </c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</row>
    <row r="39" spans="1:18" s="117" customFormat="1" ht="17.25" x14ac:dyDescent="0.25">
      <c r="A39"/>
      <c r="B39" s="216" t="s">
        <v>237</v>
      </c>
      <c r="C39" s="228" t="s">
        <v>1146</v>
      </c>
      <c r="D39" s="229">
        <f>'Presupuesto de Ingresos  2019'!E169</f>
        <v>114014.87</v>
      </c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</row>
    <row r="40" spans="1:18" s="117" customFormat="1" ht="17.25" x14ac:dyDescent="0.25">
      <c r="A40"/>
      <c r="B40" s="216" t="s">
        <v>250</v>
      </c>
      <c r="C40" s="228" t="s">
        <v>1145</v>
      </c>
      <c r="D40" s="229">
        <f>'Presupuesto de Ingresos  2019'!E178</f>
        <v>8</v>
      </c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</row>
    <row r="41" spans="1:18" s="117" customFormat="1" ht="17.25" x14ac:dyDescent="0.25">
      <c r="A41"/>
      <c r="B41" s="216" t="s">
        <v>260</v>
      </c>
      <c r="C41" s="228" t="s">
        <v>1147</v>
      </c>
      <c r="D41" s="229">
        <f>'Presupuesto de Ingresos  2019'!E187</f>
        <v>258607.05999999997</v>
      </c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</row>
    <row r="42" spans="1:18" s="117" customFormat="1" ht="17.25" x14ac:dyDescent="0.25">
      <c r="A42"/>
      <c r="B42" s="216" t="s">
        <v>270</v>
      </c>
      <c r="C42" s="228" t="s">
        <v>1149</v>
      </c>
      <c r="D42" s="229">
        <f>'Presupuesto de Ingresos  2019'!E196</f>
        <v>6000</v>
      </c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</row>
    <row r="43" spans="1:18" s="117" customFormat="1" ht="17.25" x14ac:dyDescent="0.25">
      <c r="A43"/>
      <c r="B43" s="216" t="s">
        <v>273</v>
      </c>
      <c r="C43" s="228" t="s">
        <v>1148</v>
      </c>
      <c r="D43" s="229">
        <f>'Presupuesto de Ingresos  2019'!E199</f>
        <v>6000</v>
      </c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</row>
    <row r="44" spans="1:18" s="117" customFormat="1" ht="17.25" x14ac:dyDescent="0.25">
      <c r="A44"/>
      <c r="B44" s="216" t="s">
        <v>275</v>
      </c>
      <c r="C44" s="228" t="s">
        <v>989</v>
      </c>
      <c r="D44" s="229">
        <f>'Presupuesto de Ingresos  2019'!E202</f>
        <v>1</v>
      </c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</row>
    <row r="45" spans="1:18" s="117" customFormat="1" ht="17.25" x14ac:dyDescent="0.25">
      <c r="A45"/>
      <c r="B45" s="216" t="s">
        <v>284</v>
      </c>
      <c r="C45" s="228" t="s">
        <v>1017</v>
      </c>
      <c r="D45" s="229">
        <f>'Presupuesto de Ingresos  2019'!E204</f>
        <v>2</v>
      </c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</row>
    <row r="46" spans="1:18" s="117" customFormat="1" ht="17.25" x14ac:dyDescent="0.25">
      <c r="A46"/>
      <c r="B46" s="216" t="s">
        <v>289</v>
      </c>
      <c r="C46" s="228" t="s">
        <v>990</v>
      </c>
      <c r="D46" s="229">
        <f>'Presupuesto de Ingresos  2019'!E207</f>
        <v>0</v>
      </c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</row>
    <row r="47" spans="1:18" s="117" customFormat="1" ht="15" customHeight="1" x14ac:dyDescent="0.2">
      <c r="A47" s="377">
        <v>45</v>
      </c>
      <c r="B47" s="215">
        <v>4144</v>
      </c>
      <c r="C47" s="383" t="s">
        <v>1018</v>
      </c>
      <c r="D47" s="384">
        <f>'Presupuesto de Ingresos  2019'!E237</f>
        <v>0</v>
      </c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</row>
    <row r="48" spans="1:18" s="117" customFormat="1" ht="51.75" x14ac:dyDescent="0.2">
      <c r="A48" s="377">
        <v>49</v>
      </c>
      <c r="B48" s="215"/>
      <c r="C48" s="383" t="s">
        <v>1126</v>
      </c>
      <c r="D48" s="384">
        <f>'Presupuesto de Ingresos  2019'!E241</f>
        <v>1</v>
      </c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</row>
    <row r="49" spans="1:18" s="117" customFormat="1" ht="15" customHeight="1" x14ac:dyDescent="0.2">
      <c r="A49" s="377">
        <v>44</v>
      </c>
      <c r="B49" s="215">
        <v>4149</v>
      </c>
      <c r="C49" s="383" t="s">
        <v>24</v>
      </c>
      <c r="D49" s="384">
        <f>'Presupuesto de Ingresos  2019'!E243</f>
        <v>18465</v>
      </c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</row>
    <row r="50" spans="1:18" s="376" customFormat="1" ht="15" customHeight="1" x14ac:dyDescent="0.2">
      <c r="A50" s="395"/>
      <c r="B50" s="396"/>
      <c r="C50" s="228" t="s">
        <v>1137</v>
      </c>
      <c r="D50" s="397">
        <f>'Presupuesto de Ingresos  2019'!E244</f>
        <v>6712</v>
      </c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</row>
    <row r="51" spans="1:18" s="376" customFormat="1" ht="15" customHeight="1" x14ac:dyDescent="0.2">
      <c r="A51" s="395"/>
      <c r="B51" s="396"/>
      <c r="C51" s="228" t="s">
        <v>1138</v>
      </c>
      <c r="D51" s="397">
        <f>'Presupuesto de Ingresos  2019'!E245</f>
        <v>1000</v>
      </c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Q51" s="398"/>
      <c r="R51" s="398"/>
    </row>
    <row r="52" spans="1:18" s="376" customFormat="1" ht="15" customHeight="1" x14ac:dyDescent="0.2">
      <c r="A52" s="395"/>
      <c r="B52" s="396"/>
      <c r="C52" s="228" t="s">
        <v>1139</v>
      </c>
      <c r="D52" s="397">
        <f>'Presupuesto de Ingresos  2019'!E246</f>
        <v>8240</v>
      </c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</row>
    <row r="53" spans="1:18" s="376" customFormat="1" ht="15" customHeight="1" x14ac:dyDescent="0.2">
      <c r="A53" s="395"/>
      <c r="B53" s="396"/>
      <c r="C53" s="228" t="s">
        <v>1140</v>
      </c>
      <c r="D53" s="397">
        <f>'Presupuesto de Ingresos  2019'!E247</f>
        <v>1000</v>
      </c>
      <c r="E53" s="398"/>
      <c r="F53" s="398"/>
      <c r="G53" s="398"/>
      <c r="H53" s="398"/>
      <c r="I53" s="398"/>
      <c r="J53" s="398"/>
      <c r="K53" s="398"/>
      <c r="L53" s="398"/>
      <c r="M53" s="398"/>
      <c r="N53" s="398"/>
      <c r="O53" s="398"/>
      <c r="P53" s="398"/>
      <c r="Q53" s="398"/>
      <c r="R53" s="398"/>
    </row>
    <row r="54" spans="1:18" s="376" customFormat="1" ht="15" customHeight="1" x14ac:dyDescent="0.2">
      <c r="A54" s="395"/>
      <c r="B54" s="396"/>
      <c r="C54" s="228" t="s">
        <v>1141</v>
      </c>
      <c r="D54" s="397">
        <f>'Presupuesto de Ingresos  2019'!E248</f>
        <v>500</v>
      </c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</row>
    <row r="55" spans="1:18" s="376" customFormat="1" ht="15" customHeight="1" x14ac:dyDescent="0.2">
      <c r="A55" s="395"/>
      <c r="B55" s="396"/>
      <c r="C55" s="228" t="s">
        <v>1142</v>
      </c>
      <c r="D55" s="397">
        <f>'Presupuesto de Ingresos  2019'!E249</f>
        <v>1000</v>
      </c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398"/>
      <c r="P55" s="398"/>
      <c r="Q55" s="398"/>
      <c r="R55" s="398"/>
    </row>
    <row r="56" spans="1:18" s="117" customFormat="1" ht="17.25" x14ac:dyDescent="0.25">
      <c r="A56"/>
      <c r="B56" s="216" t="s">
        <v>677</v>
      </c>
      <c r="C56" s="228" t="s">
        <v>1143</v>
      </c>
      <c r="D56" s="229">
        <f>'Presupuesto de Ingresos  2019'!E250</f>
        <v>13</v>
      </c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</row>
    <row r="57" spans="1:18" s="117" customFormat="1" ht="15" customHeight="1" x14ac:dyDescent="0.2">
      <c r="A57" s="377">
        <v>5</v>
      </c>
      <c r="B57" s="214">
        <v>4150</v>
      </c>
      <c r="C57" s="381" t="s">
        <v>26</v>
      </c>
      <c r="D57" s="382">
        <f>'Presupuesto de Ingresos  2019'!E264</f>
        <v>70001</v>
      </c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</row>
    <row r="58" spans="1:18" s="117" customFormat="1" ht="17.25" x14ac:dyDescent="0.2">
      <c r="A58" s="377">
        <v>51</v>
      </c>
      <c r="B58" s="215">
        <v>4151</v>
      </c>
      <c r="C58" s="383" t="s">
        <v>26</v>
      </c>
      <c r="D58" s="384">
        <f>'Presupuesto de Ingresos  2019'!E265</f>
        <v>70000</v>
      </c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</row>
    <row r="59" spans="1:18" s="117" customFormat="1" ht="17.25" x14ac:dyDescent="0.25">
      <c r="A59"/>
      <c r="B59" s="216" t="s">
        <v>300</v>
      </c>
      <c r="C59" s="228" t="s">
        <v>991</v>
      </c>
      <c r="D59" s="229">
        <f>'Presupuesto de Ingresos  2019'!E266</f>
        <v>70000</v>
      </c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</row>
    <row r="60" spans="1:18" s="117" customFormat="1" ht="17.25" x14ac:dyDescent="0.25">
      <c r="A60"/>
      <c r="B60" s="216" t="s">
        <v>301</v>
      </c>
      <c r="C60" s="228" t="s">
        <v>1019</v>
      </c>
      <c r="D60" s="229">
        <f>'Presupuesto de Ingresos  2019'!E269</f>
        <v>0</v>
      </c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</row>
    <row r="61" spans="1:18" s="117" customFormat="1" ht="17.25" x14ac:dyDescent="0.25">
      <c r="A61"/>
      <c r="B61" s="216" t="s">
        <v>557</v>
      </c>
      <c r="C61" s="228" t="s">
        <v>1150</v>
      </c>
      <c r="D61" s="229">
        <f>'Presupuesto de Ingresos  2019'!E272</f>
        <v>0</v>
      </c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</row>
    <row r="62" spans="1:18" s="117" customFormat="1" ht="51.75" x14ac:dyDescent="0.2">
      <c r="A62" s="377">
        <v>59</v>
      </c>
      <c r="B62" s="215">
        <v>4152</v>
      </c>
      <c r="C62" s="383" t="s">
        <v>1127</v>
      </c>
      <c r="D62" s="384">
        <f>'Presupuesto de Ingresos  2019'!E279</f>
        <v>1</v>
      </c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</row>
    <row r="63" spans="1:18" s="117" customFormat="1" ht="15" customHeight="1" x14ac:dyDescent="0.2">
      <c r="A63" s="377">
        <v>6</v>
      </c>
      <c r="B63" s="214">
        <v>4160</v>
      </c>
      <c r="C63" s="381" t="s">
        <v>30</v>
      </c>
      <c r="D63" s="382">
        <f>'Presupuesto de Ingresos  2019'!E281</f>
        <v>195750.21</v>
      </c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</row>
    <row r="64" spans="1:18" s="117" customFormat="1" ht="15" customHeight="1" x14ac:dyDescent="0.2">
      <c r="A64" s="377">
        <v>61</v>
      </c>
      <c r="B64" s="215">
        <v>4162</v>
      </c>
      <c r="C64" s="383" t="s">
        <v>992</v>
      </c>
      <c r="D64" s="384">
        <f>'Presupuesto de Ingresos  2019'!E282</f>
        <v>81244.209999999992</v>
      </c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</row>
    <row r="65" spans="1:18" s="117" customFormat="1" ht="51.75" x14ac:dyDescent="0.2">
      <c r="A65" s="377">
        <v>69</v>
      </c>
      <c r="B65" s="215">
        <v>4165</v>
      </c>
      <c r="C65" s="383" t="s">
        <v>1128</v>
      </c>
      <c r="D65" s="387">
        <f>'Presupuesto de Ingresos  2019'!E288</f>
        <v>1</v>
      </c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</row>
    <row r="66" spans="1:18" s="117" customFormat="1" ht="30" customHeight="1" x14ac:dyDescent="0.2">
      <c r="A66" s="377">
        <v>63</v>
      </c>
      <c r="B66" s="215">
        <v>4166</v>
      </c>
      <c r="C66" s="383" t="s">
        <v>1129</v>
      </c>
      <c r="D66" s="387">
        <f>'Presupuesto de Ingresos  2019'!E290</f>
        <v>1</v>
      </c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</row>
    <row r="67" spans="1:18" s="117" customFormat="1" ht="17.25" x14ac:dyDescent="0.2">
      <c r="A67" s="377">
        <v>61</v>
      </c>
      <c r="B67" s="215">
        <v>4169</v>
      </c>
      <c r="C67" s="383" t="s">
        <v>994</v>
      </c>
      <c r="D67" s="384">
        <f>'Presupuesto de Ingresos  2019'!E292</f>
        <v>114504</v>
      </c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</row>
    <row r="68" spans="1:18" s="376" customFormat="1" ht="17.25" x14ac:dyDescent="0.2">
      <c r="A68" s="395"/>
      <c r="B68" s="396"/>
      <c r="C68" s="228" t="s">
        <v>1151</v>
      </c>
      <c r="D68" s="229">
        <f>'Presupuesto de Ingresos  2019'!E293</f>
        <v>3000</v>
      </c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</row>
    <row r="69" spans="1:18" s="376" customFormat="1" ht="17.25" x14ac:dyDescent="0.2">
      <c r="A69" s="395"/>
      <c r="B69" s="396"/>
      <c r="C69" s="228" t="s">
        <v>993</v>
      </c>
      <c r="D69" s="229">
        <f>'Presupuesto de Ingresos  2019'!E294</f>
        <v>1</v>
      </c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</row>
    <row r="70" spans="1:18" s="376" customFormat="1" ht="17.25" x14ac:dyDescent="0.2">
      <c r="A70" s="395"/>
      <c r="B70" s="396"/>
      <c r="C70" s="228" t="s">
        <v>1152</v>
      </c>
      <c r="D70" s="229">
        <f>'Presupuesto de Ingresos  2019'!E295</f>
        <v>1</v>
      </c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</row>
    <row r="71" spans="1:18" s="376" customFormat="1" ht="17.25" x14ac:dyDescent="0.2">
      <c r="A71" s="395"/>
      <c r="B71" s="396"/>
      <c r="C71" s="228" t="s">
        <v>1153</v>
      </c>
      <c r="D71" s="229">
        <f>'Presupuesto de Ingresos  2019'!E296</f>
        <v>0</v>
      </c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</row>
    <row r="72" spans="1:18" s="117" customFormat="1" ht="17.25" x14ac:dyDescent="0.25">
      <c r="A72"/>
      <c r="B72" s="216" t="s">
        <v>676</v>
      </c>
      <c r="C72" s="228" t="s">
        <v>1020</v>
      </c>
      <c r="D72" s="229">
        <f>'Presupuesto de Ingresos  2019'!E304</f>
        <v>2</v>
      </c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</row>
    <row r="73" spans="1:18" s="117" customFormat="1" ht="17.25" x14ac:dyDescent="0.25">
      <c r="A73"/>
      <c r="B73" s="216" t="s">
        <v>490</v>
      </c>
      <c r="C73" s="228" t="s">
        <v>1021</v>
      </c>
      <c r="D73" s="229">
        <f>'Presupuesto de Ingresos  2019'!E307</f>
        <v>0</v>
      </c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</row>
    <row r="74" spans="1:18" s="117" customFormat="1" ht="17.25" x14ac:dyDescent="0.25">
      <c r="A74"/>
      <c r="B74" s="216" t="s">
        <v>672</v>
      </c>
      <c r="C74" s="228" t="s">
        <v>995</v>
      </c>
      <c r="D74" s="229">
        <f>'Presupuesto de Ingresos  2019'!E316</f>
        <v>2500</v>
      </c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</row>
    <row r="75" spans="1:18" s="117" customFormat="1" ht="17.25" x14ac:dyDescent="0.25">
      <c r="A75"/>
      <c r="B75" s="216" t="s">
        <v>701</v>
      </c>
      <c r="C75" s="228" t="s">
        <v>994</v>
      </c>
      <c r="D75" s="229">
        <f>'Presupuesto de Ingresos  2019'!E320</f>
        <v>72000</v>
      </c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</row>
    <row r="76" spans="1:18" s="117" customFormat="1" ht="15" customHeight="1" x14ac:dyDescent="0.2">
      <c r="A76" s="377">
        <v>7</v>
      </c>
      <c r="B76" s="214">
        <v>4170</v>
      </c>
      <c r="C76" s="381" t="s">
        <v>1130</v>
      </c>
      <c r="D76" s="382">
        <f>'Presupuesto de Ingresos  2019'!E322</f>
        <v>147777</v>
      </c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</row>
    <row r="77" spans="1:18" s="117" customFormat="1" ht="34.5" x14ac:dyDescent="0.25">
      <c r="A77"/>
      <c r="B77" s="215">
        <v>4171</v>
      </c>
      <c r="C77" s="393" t="s">
        <v>1131</v>
      </c>
      <c r="D77" s="394" t="s">
        <v>392</v>
      </c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</row>
    <row r="78" spans="1:18" s="117" customFormat="1" ht="30" customHeight="1" x14ac:dyDescent="0.2">
      <c r="A78" s="377">
        <v>72</v>
      </c>
      <c r="B78" s="215">
        <v>4172</v>
      </c>
      <c r="C78" s="383" t="s">
        <v>1154</v>
      </c>
      <c r="D78" s="389">
        <f>'Presupuesto de Ingresos  2019'!E324</f>
        <v>147777</v>
      </c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</row>
    <row r="79" spans="1:18" s="376" customFormat="1" ht="17.25" customHeight="1" x14ac:dyDescent="0.2">
      <c r="A79" s="395"/>
      <c r="B79" s="396"/>
      <c r="C79" s="228" t="s">
        <v>1155</v>
      </c>
      <c r="D79" s="229">
        <f>'Presupuesto de Ingresos  2019'!E325</f>
        <v>126320</v>
      </c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</row>
    <row r="80" spans="1:18" s="376" customFormat="1" ht="17.25" customHeight="1" x14ac:dyDescent="0.2">
      <c r="A80" s="395"/>
      <c r="B80" s="396"/>
      <c r="C80" s="228" t="s">
        <v>1157</v>
      </c>
      <c r="D80" s="229">
        <f>'Presupuesto de Ingresos  2019'!E336</f>
        <v>0</v>
      </c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</row>
    <row r="81" spans="1:18" s="376" customFormat="1" ht="17.25" customHeight="1" x14ac:dyDescent="0.2">
      <c r="A81" s="395"/>
      <c r="B81" s="396"/>
      <c r="C81" s="228" t="s">
        <v>1156</v>
      </c>
      <c r="D81" s="229">
        <f>'Presupuesto de Ingresos  2019'!E340</f>
        <v>21449</v>
      </c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</row>
    <row r="82" spans="1:18" s="376" customFormat="1" ht="17.25" customHeight="1" x14ac:dyDescent="0.2">
      <c r="A82" s="395"/>
      <c r="B82" s="396"/>
      <c r="C82" s="228" t="s">
        <v>1158</v>
      </c>
      <c r="D82" s="229">
        <f>'Presupuesto de Ingresos  2019'!E347</f>
        <v>6</v>
      </c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</row>
    <row r="83" spans="1:18" s="376" customFormat="1" ht="17.25" customHeight="1" x14ac:dyDescent="0.2">
      <c r="A83" s="395"/>
      <c r="B83" s="396"/>
      <c r="C83" s="228" t="s">
        <v>1159</v>
      </c>
      <c r="D83" s="229">
        <f>'Presupuesto de Ingresos  2019'!E355</f>
        <v>2</v>
      </c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</row>
    <row r="84" spans="1:18" s="117" customFormat="1" ht="51.75" x14ac:dyDescent="0.2">
      <c r="A84" s="377">
        <v>73</v>
      </c>
      <c r="B84" s="215"/>
      <c r="C84" s="383" t="s">
        <v>1132</v>
      </c>
      <c r="D84" s="389">
        <f>'Presupuesto de Ingresos  2019'!E358</f>
        <v>0</v>
      </c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</row>
    <row r="85" spans="1:18" s="376" customFormat="1" ht="17.25" customHeight="1" x14ac:dyDescent="0.2">
      <c r="A85" s="395"/>
      <c r="B85" s="396"/>
      <c r="C85" s="228" t="s">
        <v>1160</v>
      </c>
      <c r="D85" s="229">
        <f>'Presupuesto de Ingresos  2019'!E359</f>
        <v>0</v>
      </c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</row>
    <row r="86" spans="1:18" s="376" customFormat="1" ht="17.25" customHeight="1" x14ac:dyDescent="0.2">
      <c r="A86" s="395"/>
      <c r="B86" s="396"/>
      <c r="C86" s="228" t="s">
        <v>1161</v>
      </c>
      <c r="D86" s="229">
        <f>'Presupuesto de Ingresos  2019'!E363</f>
        <v>0</v>
      </c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</row>
    <row r="87" spans="1:18" s="376" customFormat="1" ht="17.25" customHeight="1" x14ac:dyDescent="0.2">
      <c r="A87" s="395"/>
      <c r="B87" s="396"/>
      <c r="C87" s="228" t="s">
        <v>1162</v>
      </c>
      <c r="D87" s="229">
        <f>'Presupuesto de Ingresos  2019'!E365</f>
        <v>0</v>
      </c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</row>
    <row r="88" spans="1:18" s="376" customFormat="1" ht="17.25" customHeight="1" x14ac:dyDescent="0.2">
      <c r="A88" s="395"/>
      <c r="B88" s="396"/>
      <c r="C88" s="228" t="s">
        <v>1163</v>
      </c>
      <c r="D88" s="229">
        <f>'Presupuesto de Ingresos  2019'!E369</f>
        <v>0</v>
      </c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</row>
    <row r="89" spans="1:18" s="376" customFormat="1" ht="17.25" customHeight="1" x14ac:dyDescent="0.2">
      <c r="A89" s="395"/>
      <c r="B89" s="396"/>
      <c r="C89" s="228" t="s">
        <v>1164</v>
      </c>
      <c r="D89" s="229">
        <f>'Presupuesto de Ingresos  2019'!E391</f>
        <v>0</v>
      </c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</row>
    <row r="90" spans="1:18" s="376" customFormat="1" ht="17.25" customHeight="1" x14ac:dyDescent="0.2">
      <c r="A90" s="395"/>
      <c r="B90" s="396"/>
      <c r="C90" s="228" t="s">
        <v>1165</v>
      </c>
      <c r="D90" s="229">
        <f>'Presupuesto de Ingresos  2019'!E395</f>
        <v>0</v>
      </c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</row>
    <row r="91" spans="1:18" s="376" customFormat="1" ht="17.25" customHeight="1" x14ac:dyDescent="0.2">
      <c r="A91" s="395"/>
      <c r="B91" s="396"/>
      <c r="C91" s="228" t="s">
        <v>1166</v>
      </c>
      <c r="D91" s="229">
        <f>'Presupuesto de Ingresos  2019'!E397</f>
        <v>0</v>
      </c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</row>
    <row r="92" spans="1:18" s="117" customFormat="1" ht="66.75" customHeight="1" x14ac:dyDescent="0.25">
      <c r="A92"/>
      <c r="B92" s="214"/>
      <c r="C92" s="381" t="s">
        <v>1144</v>
      </c>
      <c r="D92" s="382">
        <f>'Presupuesto de Ingresos  2019'!E399</f>
        <v>72299596.189999998</v>
      </c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</row>
    <row r="93" spans="1:18" s="117" customFormat="1" ht="34.5" x14ac:dyDescent="0.2">
      <c r="A93" s="217">
        <v>8</v>
      </c>
      <c r="B93" s="214">
        <v>4210</v>
      </c>
      <c r="C93" s="383" t="s">
        <v>1133</v>
      </c>
      <c r="D93" s="389">
        <f>'Presupuesto de Ingresos  2019'!E400</f>
        <v>71299596.189999998</v>
      </c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</row>
    <row r="94" spans="1:18" s="117" customFormat="1" ht="17.25" x14ac:dyDescent="0.2">
      <c r="A94" s="400">
        <v>81</v>
      </c>
      <c r="B94" s="216">
        <v>4211</v>
      </c>
      <c r="C94" s="228" t="s">
        <v>38</v>
      </c>
      <c r="D94" s="229">
        <f>'Presupuesto de Ingresos  2019'!E401</f>
        <v>37078421.329999998</v>
      </c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</row>
    <row r="95" spans="1:18" s="117" customFormat="1" ht="17.25" x14ac:dyDescent="0.2">
      <c r="A95" s="401">
        <v>82</v>
      </c>
      <c r="B95" s="216">
        <v>4212</v>
      </c>
      <c r="C95" s="228" t="s">
        <v>39</v>
      </c>
      <c r="D95" s="229">
        <f>'Presupuesto de Ingresos  2019'!E414</f>
        <v>23471172.859999999</v>
      </c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</row>
    <row r="96" spans="1:18" s="117" customFormat="1" ht="17.25" x14ac:dyDescent="0.2">
      <c r="A96" s="401">
        <v>83</v>
      </c>
      <c r="B96" s="216">
        <v>4213</v>
      </c>
      <c r="C96" s="228" t="s">
        <v>40</v>
      </c>
      <c r="D96" s="229">
        <f>'Presupuesto de Ingresos  2019'!E417</f>
        <v>10750000</v>
      </c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</row>
    <row r="97" spans="1:18" s="117" customFormat="1" ht="17.25" x14ac:dyDescent="0.2">
      <c r="A97" s="377">
        <v>84</v>
      </c>
      <c r="B97" s="216"/>
      <c r="C97" s="228" t="s">
        <v>1134</v>
      </c>
      <c r="D97" s="229">
        <f>'Presupuesto de Ingresos  2019'!E466</f>
        <v>1</v>
      </c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</row>
    <row r="98" spans="1:18" s="117" customFormat="1" ht="17.25" x14ac:dyDescent="0.2">
      <c r="A98" s="401">
        <v>85</v>
      </c>
      <c r="B98" s="216"/>
      <c r="C98" s="228" t="s">
        <v>1135</v>
      </c>
      <c r="D98" s="229">
        <f>'Presupuesto de Ingresos  2019'!E468</f>
        <v>1</v>
      </c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</row>
    <row r="99" spans="1:18" s="117" customFormat="1" ht="34.5" x14ac:dyDescent="0.2">
      <c r="A99" s="217">
        <v>9</v>
      </c>
      <c r="B99" s="214">
        <v>4220</v>
      </c>
      <c r="C99" s="383" t="s">
        <v>1136</v>
      </c>
      <c r="D99" s="389">
        <f>'Presupuesto de Ingresos  2019'!E471</f>
        <v>1000000</v>
      </c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</row>
    <row r="100" spans="1:18" s="117" customFormat="1" ht="17.25" x14ac:dyDescent="0.2">
      <c r="A100" s="401">
        <v>91</v>
      </c>
      <c r="B100" s="216">
        <v>4221</v>
      </c>
      <c r="C100" s="228" t="s">
        <v>1167</v>
      </c>
      <c r="D100" s="229">
        <f>'Presupuesto de Ingresos  2019'!E472</f>
        <v>1000000</v>
      </c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</row>
    <row r="101" spans="1:18" s="117" customFormat="1" ht="17.25" x14ac:dyDescent="0.2">
      <c r="A101" s="401">
        <v>93</v>
      </c>
      <c r="B101" s="216">
        <v>4223</v>
      </c>
      <c r="C101" s="228" t="s">
        <v>43</v>
      </c>
      <c r="D101" s="229">
        <f>'Presupuesto de Ingresos  2019'!E479</f>
        <v>0</v>
      </c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</row>
    <row r="102" spans="1:18" s="117" customFormat="1" ht="15" customHeight="1" x14ac:dyDescent="0.2">
      <c r="A102" s="218">
        <v>0</v>
      </c>
      <c r="B102" s="214">
        <v>0</v>
      </c>
      <c r="C102" s="381" t="s">
        <v>1022</v>
      </c>
      <c r="D102" s="382">
        <f>'Presupuesto de Ingresos  2019'!E485</f>
        <v>500004</v>
      </c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</row>
    <row r="103" spans="1:18" s="117" customFormat="1" ht="17.25" x14ac:dyDescent="0.2">
      <c r="A103" s="218">
        <v>0</v>
      </c>
      <c r="B103" s="219">
        <v>2958101</v>
      </c>
      <c r="C103" s="383" t="s">
        <v>996</v>
      </c>
      <c r="D103" s="384">
        <f>'Presupuesto de Ingresos  2019'!E486</f>
        <v>500004</v>
      </c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</row>
    <row r="104" spans="1:18" s="117" customFormat="1" ht="17.25" x14ac:dyDescent="0.2">
      <c r="A104" s="218">
        <v>0</v>
      </c>
      <c r="B104" s="216" t="s">
        <v>521</v>
      </c>
      <c r="C104" s="228" t="s">
        <v>1023</v>
      </c>
      <c r="D104" s="229">
        <f>'Presupuesto de Ingresos  2019'!E487</f>
        <v>3</v>
      </c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</row>
    <row r="105" spans="1:18" s="117" customFormat="1" ht="17.25" x14ac:dyDescent="0.2">
      <c r="A105" s="218">
        <v>0</v>
      </c>
      <c r="B105" s="216" t="s">
        <v>527</v>
      </c>
      <c r="C105" s="228" t="s">
        <v>997</v>
      </c>
      <c r="D105" s="229">
        <f>'Presupuesto de Ingresos  2019'!E491</f>
        <v>1</v>
      </c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</row>
    <row r="106" spans="1:18" s="117" customFormat="1" ht="17.25" x14ac:dyDescent="0.2">
      <c r="A106" s="218">
        <v>0</v>
      </c>
      <c r="B106" s="216" t="s">
        <v>896</v>
      </c>
      <c r="C106" s="230" t="s">
        <v>1000</v>
      </c>
      <c r="D106" s="231">
        <f>'Presupuesto de Ingresos  2019'!E494</f>
        <v>500000</v>
      </c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</row>
    <row r="107" spans="1:18" s="117" customFormat="1" ht="15" x14ac:dyDescent="0.25">
      <c r="A107"/>
      <c r="B107" s="213"/>
      <c r="C107" s="225"/>
      <c r="D107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</row>
    <row r="108" spans="1:18" s="117" customFormat="1" ht="15" x14ac:dyDescent="0.25">
      <c r="A108"/>
      <c r="B108" s="213"/>
      <c r="C108" s="225"/>
      <c r="D108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</row>
    <row r="109" spans="1:18" s="117" customFormat="1" ht="15" x14ac:dyDescent="0.2">
      <c r="A109" s="390" t="s">
        <v>893</v>
      </c>
      <c r="B109" s="213"/>
      <c r="C109" s="225"/>
      <c r="D109" s="220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</row>
    <row r="110" spans="1:18" s="117" customFormat="1" ht="15" x14ac:dyDescent="0.25">
      <c r="A110" s="402" t="s">
        <v>894</v>
      </c>
      <c r="B110"/>
      <c r="C110" s="225"/>
      <c r="D110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</row>
    <row r="111" spans="1:18" s="117" customFormat="1" ht="15" x14ac:dyDescent="0.25">
      <c r="A111" s="221" t="s">
        <v>895</v>
      </c>
      <c r="B111"/>
      <c r="C111" s="225"/>
      <c r="D111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</row>
    <row r="112" spans="1:18" s="117" customFormat="1" ht="18.75" x14ac:dyDescent="0.25">
      <c r="A112"/>
      <c r="B112" s="469" t="s">
        <v>555</v>
      </c>
      <c r="C112" s="469"/>
      <c r="D112" s="46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</row>
    <row r="113" spans="1:18" s="117" customFormat="1" ht="15" x14ac:dyDescent="0.25">
      <c r="A113"/>
      <c r="B113" s="213"/>
      <c r="C113" s="225"/>
      <c r="D113" s="220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</row>
    <row r="127" spans="1:18" ht="15.75" customHeight="1" x14ac:dyDescent="0.2"/>
    <row r="550" ht="15.75" customHeight="1" x14ac:dyDescent="0.2"/>
  </sheetData>
  <sheetProtection password="CDE3" sheet="1" objects="1" scenarios="1" formatCells="0" formatColumns="0" formatRows="0" autoFilter="0" pivotTables="0"/>
  <mergeCells count="2">
    <mergeCell ref="D2:D3"/>
    <mergeCell ref="B112:D112"/>
  </mergeCells>
  <pageMargins left="0.59055118110236227" right="0.59055118110236227" top="0.74803149606299213" bottom="0.74803149606299213" header="0.31496062992125984" footer="0.31496062992125984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44"/>
  <sheetViews>
    <sheetView topLeftCell="A25" zoomScaleNormal="100" workbookViewId="0">
      <selection activeCell="A2" sqref="A2:E38"/>
    </sheetView>
  </sheetViews>
  <sheetFormatPr baseColWidth="10" defaultRowHeight="15" x14ac:dyDescent="0.25"/>
  <cols>
    <col min="1" max="1" width="31" customWidth="1"/>
    <col min="2" max="5" width="23.140625" customWidth="1"/>
  </cols>
  <sheetData>
    <row r="1" spans="1:7" ht="15.75" thickBot="1" x14ac:dyDescent="0.3">
      <c r="A1" s="399" t="s">
        <v>1231</v>
      </c>
    </row>
    <row r="2" spans="1:7" ht="38.25" customHeight="1" thickBot="1" x14ac:dyDescent="0.3">
      <c r="A2" s="474" t="s">
        <v>1294</v>
      </c>
      <c r="B2" s="475"/>
      <c r="C2" s="475"/>
      <c r="D2" s="475"/>
      <c r="E2" s="476"/>
    </row>
    <row r="3" spans="1:7" ht="17.25" customHeight="1" thickBot="1" x14ac:dyDescent="0.3">
      <c r="A3" s="477" t="s">
        <v>959</v>
      </c>
      <c r="B3" s="478"/>
      <c r="C3" s="478"/>
      <c r="D3" s="478"/>
      <c r="E3" s="479"/>
    </row>
    <row r="4" spans="1:7" x14ac:dyDescent="0.25">
      <c r="A4" s="480" t="s">
        <v>960</v>
      </c>
      <c r="B4" s="481"/>
      <c r="C4" s="481"/>
      <c r="D4" s="481"/>
      <c r="E4" s="482"/>
    </row>
    <row r="5" spans="1:7" ht="18.75" customHeight="1" thickBot="1" x14ac:dyDescent="0.3">
      <c r="A5" s="483" t="s">
        <v>961</v>
      </c>
      <c r="B5" s="484"/>
      <c r="C5" s="484"/>
      <c r="D5" s="484"/>
      <c r="E5" s="485"/>
    </row>
    <row r="6" spans="1:7" ht="39" thickBot="1" x14ac:dyDescent="0.3">
      <c r="A6" s="206" t="s">
        <v>977</v>
      </c>
      <c r="B6" s="207" t="s">
        <v>1095</v>
      </c>
      <c r="C6" s="208" t="s">
        <v>980</v>
      </c>
      <c r="D6" s="208" t="s">
        <v>981</v>
      </c>
      <c r="E6" s="209" t="s">
        <v>1096</v>
      </c>
    </row>
    <row r="7" spans="1:7" x14ac:dyDescent="0.25">
      <c r="A7" s="197"/>
      <c r="B7" s="198"/>
      <c r="C7" s="198"/>
      <c r="D7" s="198"/>
      <c r="E7" s="198"/>
    </row>
    <row r="8" spans="1:7" x14ac:dyDescent="0.25">
      <c r="A8" s="199" t="s">
        <v>974</v>
      </c>
      <c r="B8" s="486">
        <f>+B10+B11+B12+B13+B14+B15+B16+B17+B18+B19+B20</f>
        <v>42912774.850000001</v>
      </c>
      <c r="C8" s="487">
        <f>+C10+C11+C12+C13+C14+C15+C16+C17+C18+C19+C20</f>
        <v>43985594.189999998</v>
      </c>
      <c r="D8" s="487">
        <f>+D10+D11+D12+D13+D14+D15+D16+D17+D18+D19+D20</f>
        <v>0</v>
      </c>
      <c r="E8" s="487">
        <f>+E10+E11+E12+E13+E14+E15+E16+E17+E18+E19+E20</f>
        <v>0</v>
      </c>
    </row>
    <row r="9" spans="1:7" s="403" customFormat="1" x14ac:dyDescent="0.25">
      <c r="A9" s="200" t="s">
        <v>1284</v>
      </c>
      <c r="B9" s="486"/>
      <c r="C9" s="487"/>
      <c r="D9" s="487"/>
      <c r="E9" s="487"/>
      <c r="G9" s="409"/>
    </row>
    <row r="10" spans="1:7" s="403" customFormat="1" x14ac:dyDescent="0.25">
      <c r="A10" s="199" t="s">
        <v>962</v>
      </c>
      <c r="B10" s="404">
        <f>'Norma CONAC- Ley Ingresos 2019'!D8</f>
        <v>2149390.39</v>
      </c>
      <c r="C10" s="210">
        <v>2203125.14</v>
      </c>
      <c r="D10" s="210">
        <v>0</v>
      </c>
      <c r="E10" s="210">
        <v>0</v>
      </c>
    </row>
    <row r="11" spans="1:7" s="403" customFormat="1" ht="25.5" x14ac:dyDescent="0.25">
      <c r="A11" s="199" t="s">
        <v>963</v>
      </c>
      <c r="B11" s="404">
        <v>0</v>
      </c>
      <c r="C11" s="210">
        <v>0</v>
      </c>
      <c r="D11" s="210">
        <v>0</v>
      </c>
      <c r="E11" s="210">
        <v>0</v>
      </c>
    </row>
    <row r="12" spans="1:7" s="403" customFormat="1" x14ac:dyDescent="0.25">
      <c r="A12" s="199" t="s">
        <v>964</v>
      </c>
      <c r="B12" s="404">
        <f>'Norma CONAC- Ley Ingresos 2019'!D19</f>
        <v>2</v>
      </c>
      <c r="C12" s="210">
        <v>2.0499999999999998</v>
      </c>
      <c r="D12" s="210">
        <v>0</v>
      </c>
      <c r="E12" s="210">
        <v>0</v>
      </c>
    </row>
    <row r="13" spans="1:7" s="403" customFormat="1" x14ac:dyDescent="0.25">
      <c r="A13" s="199" t="s">
        <v>965</v>
      </c>
      <c r="B13" s="404">
        <f>'Norma CONAC- Ley Ingresos 2019'!D22</f>
        <v>2271432.92</v>
      </c>
      <c r="C13" s="210">
        <v>2328218.7400000002</v>
      </c>
      <c r="D13" s="210">
        <v>0</v>
      </c>
      <c r="E13" s="210">
        <v>0</v>
      </c>
    </row>
    <row r="14" spans="1:7" s="403" customFormat="1" x14ac:dyDescent="0.25">
      <c r="A14" s="199" t="s">
        <v>966</v>
      </c>
      <c r="B14" s="404">
        <f>'Norma CONAC- Ley Ingresos 2019'!D57</f>
        <v>70001</v>
      </c>
      <c r="C14" s="210">
        <v>71751.02</v>
      </c>
      <c r="D14" s="210">
        <v>0</v>
      </c>
      <c r="E14" s="210">
        <v>0</v>
      </c>
    </row>
    <row r="15" spans="1:7" s="403" customFormat="1" x14ac:dyDescent="0.25">
      <c r="A15" s="199" t="s">
        <v>967</v>
      </c>
      <c r="B15" s="404">
        <f>'Norma CONAC- Ley Ingresos 2019'!D63</f>
        <v>195750.21</v>
      </c>
      <c r="C15" s="210">
        <v>200643.96</v>
      </c>
      <c r="D15" s="210">
        <v>0</v>
      </c>
      <c r="E15" s="210">
        <v>0</v>
      </c>
    </row>
    <row r="16" spans="1:7" s="403" customFormat="1" ht="25.5" x14ac:dyDescent="0.25">
      <c r="A16" s="199" t="s">
        <v>1232</v>
      </c>
      <c r="B16" s="404">
        <f>'Norma CONAC- Ley Ingresos 2019'!D76</f>
        <v>147777</v>
      </c>
      <c r="C16" s="210">
        <v>151471.42000000001</v>
      </c>
      <c r="D16" s="210">
        <v>0</v>
      </c>
      <c r="E16" s="210"/>
    </row>
    <row r="17" spans="1:5" s="403" customFormat="1" x14ac:dyDescent="0.25">
      <c r="A17" s="199" t="s">
        <v>968</v>
      </c>
      <c r="B17" s="404">
        <f>'Norma CONAC- Ley Ingresos 2019'!D94</f>
        <v>37078421.329999998</v>
      </c>
      <c r="C17" s="210">
        <v>38005381.859999999</v>
      </c>
      <c r="D17" s="210"/>
      <c r="E17" s="210">
        <v>0</v>
      </c>
    </row>
    <row r="18" spans="1:5" s="403" customFormat="1" ht="38.25" x14ac:dyDescent="0.25">
      <c r="A18" s="199" t="s">
        <v>1285</v>
      </c>
      <c r="B18" s="404">
        <f>'Norma CONAC- Ley Ingresos 2019'!D99</f>
        <v>1000000</v>
      </c>
      <c r="C18" s="210">
        <v>1025000</v>
      </c>
      <c r="D18" s="210">
        <v>0</v>
      </c>
      <c r="E18" s="210">
        <v>0</v>
      </c>
    </row>
    <row r="19" spans="1:5" s="403" customFormat="1" x14ac:dyDescent="0.25">
      <c r="A19" s="199" t="s">
        <v>1282</v>
      </c>
      <c r="B19" s="404">
        <v>0</v>
      </c>
      <c r="C19" s="210">
        <v>0</v>
      </c>
      <c r="D19" s="210">
        <v>0</v>
      </c>
      <c r="E19" s="210">
        <v>0</v>
      </c>
    </row>
    <row r="20" spans="1:5" s="403" customFormat="1" ht="25.5" x14ac:dyDescent="0.25">
      <c r="A20" s="199" t="s">
        <v>1283</v>
      </c>
      <c r="B20" s="404">
        <v>0</v>
      </c>
      <c r="C20" s="210">
        <v>0</v>
      </c>
      <c r="D20" s="210">
        <v>0</v>
      </c>
      <c r="E20" s="210">
        <v>0</v>
      </c>
    </row>
    <row r="21" spans="1:5" s="403" customFormat="1" x14ac:dyDescent="0.25">
      <c r="A21" s="199"/>
      <c r="B21" s="405"/>
      <c r="C21" s="198"/>
      <c r="D21" s="198"/>
      <c r="E21" s="198"/>
    </row>
    <row r="22" spans="1:5" s="403" customFormat="1" ht="25.5" x14ac:dyDescent="0.25">
      <c r="A22" s="199" t="s">
        <v>1280</v>
      </c>
      <c r="B22" s="437">
        <f>+B23+B24+B25+B26+B27+B28</f>
        <v>34221174.859999999</v>
      </c>
      <c r="C22" s="202">
        <f>+C23+C24+C25+C26+C27+C28</f>
        <v>35076704.229999997</v>
      </c>
      <c r="D22" s="202">
        <f>+D23+D24+D25+D26+D27+D28</f>
        <v>0</v>
      </c>
      <c r="E22" s="202">
        <f>+E23+E24+E25+E26+E27+E28</f>
        <v>0</v>
      </c>
    </row>
    <row r="23" spans="1:5" s="403" customFormat="1" x14ac:dyDescent="0.25">
      <c r="A23" s="199" t="s">
        <v>969</v>
      </c>
      <c r="B23" s="406">
        <f>'Norma CONAC- Ley Ingresos 2019'!D95</f>
        <v>23471172.859999999</v>
      </c>
      <c r="C23" s="211">
        <v>24057952.18</v>
      </c>
      <c r="D23" s="211">
        <v>0</v>
      </c>
      <c r="E23" s="211">
        <v>0</v>
      </c>
    </row>
    <row r="24" spans="1:5" s="403" customFormat="1" x14ac:dyDescent="0.25">
      <c r="A24" s="199" t="s">
        <v>970</v>
      </c>
      <c r="B24" s="404">
        <f>'Norma CONAC- Ley Ingresos 2019'!D96</f>
        <v>10750000</v>
      </c>
      <c r="C24" s="210">
        <v>11018750</v>
      </c>
      <c r="D24" s="210">
        <v>0</v>
      </c>
      <c r="E24" s="210">
        <v>0</v>
      </c>
    </row>
    <row r="25" spans="1:5" s="403" customFormat="1" ht="25.5" x14ac:dyDescent="0.25">
      <c r="A25" s="199" t="s">
        <v>1276</v>
      </c>
      <c r="B25" s="404">
        <f>'Norma CONAC- Ley Ingresos 2019'!D97</f>
        <v>1</v>
      </c>
      <c r="C25" s="210">
        <v>1.0249999999999999</v>
      </c>
      <c r="D25" s="210">
        <v>0</v>
      </c>
      <c r="E25" s="210">
        <v>0</v>
      </c>
    </row>
    <row r="26" spans="1:5" s="403" customFormat="1" ht="25.5" x14ac:dyDescent="0.25">
      <c r="A26" s="199" t="s">
        <v>1277</v>
      </c>
      <c r="B26" s="404">
        <f>'Norma CONAC- Ley Ingresos 2019'!D98</f>
        <v>1</v>
      </c>
      <c r="C26" s="210">
        <v>1.0249999999999999</v>
      </c>
      <c r="D26" s="210">
        <v>0</v>
      </c>
      <c r="E26" s="210">
        <v>0</v>
      </c>
    </row>
    <row r="27" spans="1:5" s="403" customFormat="1" ht="38.25" x14ac:dyDescent="0.25">
      <c r="A27" s="199" t="s">
        <v>1278</v>
      </c>
      <c r="B27" s="406">
        <v>0</v>
      </c>
      <c r="C27" s="212">
        <v>0</v>
      </c>
      <c r="D27" s="212">
        <v>0</v>
      </c>
      <c r="E27" s="212">
        <v>0</v>
      </c>
    </row>
    <row r="28" spans="1:5" ht="25.5" x14ac:dyDescent="0.25">
      <c r="A28" s="199" t="s">
        <v>1279</v>
      </c>
      <c r="B28" s="404">
        <v>0</v>
      </c>
      <c r="C28" s="210">
        <v>0</v>
      </c>
      <c r="D28" s="210">
        <v>0</v>
      </c>
      <c r="E28" s="210">
        <v>0</v>
      </c>
    </row>
    <row r="29" spans="1:5" x14ac:dyDescent="0.25">
      <c r="A29" s="199"/>
      <c r="B29" s="405"/>
      <c r="C29" s="198"/>
      <c r="D29" s="198"/>
      <c r="E29" s="198"/>
    </row>
    <row r="30" spans="1:5" ht="25.5" x14ac:dyDescent="0.25">
      <c r="A30" s="199" t="s">
        <v>975</v>
      </c>
      <c r="B30" s="437">
        <f>B31</f>
        <v>500004</v>
      </c>
      <c r="C30" s="354">
        <f t="shared" ref="C30:E30" si="0">C31</f>
        <v>512504.1</v>
      </c>
      <c r="D30" s="354">
        <f t="shared" si="0"/>
        <v>0</v>
      </c>
      <c r="E30" s="354">
        <f t="shared" si="0"/>
        <v>0</v>
      </c>
    </row>
    <row r="31" spans="1:5" ht="25.5" x14ac:dyDescent="0.25">
      <c r="A31" s="199" t="s">
        <v>971</v>
      </c>
      <c r="B31" s="404">
        <f>'Norma CONAC- Ley Ingresos 2019'!D102</f>
        <v>500004</v>
      </c>
      <c r="C31" s="210">
        <v>512504.1</v>
      </c>
      <c r="D31" s="210">
        <v>0</v>
      </c>
      <c r="E31" s="210">
        <v>0</v>
      </c>
    </row>
    <row r="32" spans="1:5" x14ac:dyDescent="0.25">
      <c r="A32" s="199"/>
      <c r="B32" s="405"/>
      <c r="C32" s="201"/>
      <c r="D32" s="201"/>
      <c r="E32" s="201"/>
    </row>
    <row r="33" spans="1:5" ht="25.5" x14ac:dyDescent="0.25">
      <c r="A33" s="199" t="s">
        <v>976</v>
      </c>
      <c r="B33" s="437">
        <f>B8+B22+B30</f>
        <v>77633953.710000008</v>
      </c>
      <c r="C33" s="354">
        <f>C8+C22+C30</f>
        <v>79574802.519999981</v>
      </c>
      <c r="D33" s="354">
        <f>D8+D22+D30</f>
        <v>0</v>
      </c>
      <c r="E33" s="354">
        <f>E8+E22+E30</f>
        <v>0</v>
      </c>
    </row>
    <row r="34" spans="1:5" x14ac:dyDescent="0.25">
      <c r="A34" s="199"/>
      <c r="B34" s="405"/>
      <c r="C34" s="201"/>
      <c r="D34" s="201"/>
      <c r="E34" s="201"/>
    </row>
    <row r="35" spans="1:5" x14ac:dyDescent="0.25">
      <c r="A35" s="200" t="s">
        <v>972</v>
      </c>
      <c r="B35" s="405"/>
      <c r="C35" s="198"/>
      <c r="D35" s="198"/>
      <c r="E35" s="198"/>
    </row>
    <row r="36" spans="1:5" ht="51" x14ac:dyDescent="0.25">
      <c r="A36" s="199" t="s">
        <v>978</v>
      </c>
      <c r="B36" s="406">
        <v>0</v>
      </c>
      <c r="C36" s="212">
        <v>0</v>
      </c>
      <c r="D36" s="212">
        <v>0</v>
      </c>
      <c r="E36" s="212">
        <v>0</v>
      </c>
    </row>
    <row r="37" spans="1:5" ht="51" x14ac:dyDescent="0.25">
      <c r="A37" s="199" t="s">
        <v>979</v>
      </c>
      <c r="B37" s="406">
        <v>0</v>
      </c>
      <c r="C37" s="212">
        <v>0</v>
      </c>
      <c r="D37" s="212">
        <v>0</v>
      </c>
      <c r="E37" s="212">
        <v>0</v>
      </c>
    </row>
    <row r="38" spans="1:5" ht="26.25" thickBot="1" x14ac:dyDescent="0.3">
      <c r="A38" s="408" t="s">
        <v>973</v>
      </c>
      <c r="B38" s="407">
        <f>+B36+B37</f>
        <v>0</v>
      </c>
      <c r="C38" s="205">
        <f t="shared" ref="C38:E38" si="1">+C36+C37</f>
        <v>0</v>
      </c>
      <c r="D38" s="205">
        <f t="shared" si="1"/>
        <v>0</v>
      </c>
      <c r="E38" s="205">
        <f t="shared" si="1"/>
        <v>0</v>
      </c>
    </row>
    <row r="39" spans="1:5" ht="6" customHeight="1" x14ac:dyDescent="0.25"/>
    <row r="40" spans="1:5" ht="23.25" customHeight="1" x14ac:dyDescent="0.25">
      <c r="A40" s="470" t="s">
        <v>1235</v>
      </c>
      <c r="B40" s="470"/>
      <c r="C40" s="470"/>
      <c r="D40" s="470"/>
      <c r="E40" s="470"/>
    </row>
    <row r="41" spans="1:5" ht="6" customHeight="1" thickBot="1" x14ac:dyDescent="0.3"/>
    <row r="42" spans="1:5" ht="100.5" customHeight="1" thickBot="1" x14ac:dyDescent="0.3">
      <c r="A42" s="471" t="s">
        <v>982</v>
      </c>
      <c r="B42" s="472"/>
      <c r="C42" s="472"/>
      <c r="D42" s="472"/>
      <c r="E42" s="473"/>
    </row>
    <row r="43" spans="1:5" x14ac:dyDescent="0.25">
      <c r="A43" s="203"/>
      <c r="B43" s="203"/>
      <c r="C43" s="203"/>
      <c r="D43" s="203"/>
      <c r="E43" s="203"/>
    </row>
    <row r="44" spans="1:5" ht="36" customHeight="1" x14ac:dyDescent="0.25"/>
  </sheetData>
  <sheetProtection password="CDE3" sheet="1" objects="1" scenarios="1" formatCells="0" formatColumns="0"/>
  <mergeCells count="10">
    <mergeCell ref="A40:E40"/>
    <mergeCell ref="A42:E42"/>
    <mergeCell ref="A2:E2"/>
    <mergeCell ref="A3:E3"/>
    <mergeCell ref="A4:E4"/>
    <mergeCell ref="A5:E5"/>
    <mergeCell ref="B8:B9"/>
    <mergeCell ref="C8:C9"/>
    <mergeCell ref="D8:D9"/>
    <mergeCell ref="E8:E9"/>
  </mergeCells>
  <pageMargins left="0.70866141732283472" right="0.70866141732283472" top="0.59055118110236227" bottom="0.59055118110236227" header="0.31496062992125984" footer="0.31496062992125984"/>
  <pageSetup scale="72" fitToHeight="0" orientation="portrait" verticalDpi="4294967295" r:id="rId1"/>
  <rowBreaks count="1" manualBreakCount="1">
    <brk id="4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45"/>
  <sheetViews>
    <sheetView tabSelected="1" zoomScaleNormal="100" workbookViewId="0">
      <selection activeCell="G15" sqref="G15"/>
    </sheetView>
  </sheetViews>
  <sheetFormatPr baseColWidth="10" defaultRowHeight="15" x14ac:dyDescent="0.25"/>
  <cols>
    <col min="1" max="1" width="31" customWidth="1"/>
    <col min="2" max="5" width="23.140625" customWidth="1"/>
  </cols>
  <sheetData>
    <row r="1" spans="1:7" ht="15.75" thickBot="1" x14ac:dyDescent="0.3">
      <c r="A1" s="399" t="s">
        <v>1237</v>
      </c>
    </row>
    <row r="2" spans="1:7" ht="38.25" customHeight="1" thickBot="1" x14ac:dyDescent="0.3">
      <c r="A2" s="474" t="s">
        <v>1295</v>
      </c>
      <c r="B2" s="475"/>
      <c r="C2" s="475"/>
      <c r="D2" s="475"/>
      <c r="E2" s="476"/>
    </row>
    <row r="3" spans="1:7" ht="17.25" customHeight="1" thickBot="1" x14ac:dyDescent="0.3">
      <c r="A3" s="477" t="s">
        <v>1236</v>
      </c>
      <c r="B3" s="478"/>
      <c r="C3" s="478"/>
      <c r="D3" s="478"/>
      <c r="E3" s="479"/>
    </row>
    <row r="4" spans="1:7" x14ac:dyDescent="0.25">
      <c r="A4" s="480" t="s">
        <v>960</v>
      </c>
      <c r="B4" s="481"/>
      <c r="C4" s="481"/>
      <c r="D4" s="481"/>
      <c r="E4" s="482"/>
    </row>
    <row r="5" spans="1:7" ht="18.75" customHeight="1" thickBot="1" x14ac:dyDescent="0.3">
      <c r="A5" s="483" t="s">
        <v>961</v>
      </c>
      <c r="B5" s="484"/>
      <c r="C5" s="484"/>
      <c r="D5" s="484"/>
      <c r="E5" s="485"/>
    </row>
    <row r="6" spans="1:7" ht="39" thickBot="1" x14ac:dyDescent="0.3">
      <c r="A6" s="206" t="s">
        <v>977</v>
      </c>
      <c r="B6" s="209" t="s">
        <v>1307</v>
      </c>
      <c r="C6" s="208" t="s">
        <v>1308</v>
      </c>
      <c r="D6" s="208" t="s">
        <v>1309</v>
      </c>
      <c r="E6" s="411" t="s">
        <v>1095</v>
      </c>
    </row>
    <row r="7" spans="1:7" x14ac:dyDescent="0.25">
      <c r="A7" s="197"/>
      <c r="B7" s="198"/>
      <c r="C7" s="198"/>
      <c r="D7" s="198"/>
      <c r="E7" s="198"/>
    </row>
    <row r="8" spans="1:7" x14ac:dyDescent="0.25">
      <c r="A8" s="199" t="s">
        <v>974</v>
      </c>
      <c r="B8" s="487">
        <f>+B10+B11+B12+B13+B14+B15+B16+B17+B18+B19+B20</f>
        <v>0</v>
      </c>
      <c r="C8" s="487">
        <f>+C10+C11+C12+C13+C14+C15+C16+C17+C18+C19+C20</f>
        <v>0</v>
      </c>
      <c r="D8" s="487">
        <f>+D10+D11+D12+D13+D14+D15+D16+D17+D18+D19+D20</f>
        <v>43985594.189999998</v>
      </c>
      <c r="E8" s="486">
        <f>+E10+E11+E12+E13+E14+E15+E16+E17+E18+E19+E20</f>
        <v>42912774.850000001</v>
      </c>
    </row>
    <row r="9" spans="1:7" s="403" customFormat="1" x14ac:dyDescent="0.25">
      <c r="A9" s="200" t="s">
        <v>1284</v>
      </c>
      <c r="B9" s="487"/>
      <c r="C9" s="487"/>
      <c r="D9" s="487"/>
      <c r="E9" s="486"/>
      <c r="G9" s="409"/>
    </row>
    <row r="10" spans="1:7" s="403" customFormat="1" x14ac:dyDescent="0.25">
      <c r="A10" s="199" t="s">
        <v>962</v>
      </c>
      <c r="B10" s="210">
        <v>0</v>
      </c>
      <c r="C10" s="210">
        <v>0</v>
      </c>
      <c r="D10" s="210">
        <v>2203125.14</v>
      </c>
      <c r="E10" s="404">
        <f>'Norma CONAC- Ley Ingresos 2019'!D8</f>
        <v>2149390.39</v>
      </c>
    </row>
    <row r="11" spans="1:7" s="403" customFormat="1" ht="25.5" x14ac:dyDescent="0.25">
      <c r="A11" s="199" t="s">
        <v>963</v>
      </c>
      <c r="B11" s="210">
        <v>0</v>
      </c>
      <c r="C11" s="210">
        <v>0</v>
      </c>
      <c r="D11" s="210">
        <v>0</v>
      </c>
      <c r="E11" s="404">
        <v>0</v>
      </c>
    </row>
    <row r="12" spans="1:7" s="403" customFormat="1" x14ac:dyDescent="0.25">
      <c r="A12" s="199" t="s">
        <v>964</v>
      </c>
      <c r="B12" s="210">
        <v>0</v>
      </c>
      <c r="C12" s="210">
        <v>0</v>
      </c>
      <c r="D12" s="210">
        <v>2.0499999999999998</v>
      </c>
      <c r="E12" s="404">
        <f>'Norma CONAC- Ley Ingresos 2019'!D19</f>
        <v>2</v>
      </c>
    </row>
    <row r="13" spans="1:7" s="403" customFormat="1" x14ac:dyDescent="0.25">
      <c r="A13" s="199" t="s">
        <v>965</v>
      </c>
      <c r="B13" s="210">
        <v>0</v>
      </c>
      <c r="C13" s="210">
        <v>0</v>
      </c>
      <c r="D13" s="210">
        <v>2328218.7400000002</v>
      </c>
      <c r="E13" s="404">
        <f>'Norma CONAC- Ley Ingresos 2019'!D22</f>
        <v>2271432.92</v>
      </c>
    </row>
    <row r="14" spans="1:7" s="403" customFormat="1" x14ac:dyDescent="0.25">
      <c r="A14" s="199" t="s">
        <v>966</v>
      </c>
      <c r="B14" s="210">
        <v>0</v>
      </c>
      <c r="C14" s="210">
        <v>0</v>
      </c>
      <c r="D14" s="210">
        <v>71751.02</v>
      </c>
      <c r="E14" s="404">
        <f>'Norma CONAC- Ley Ingresos 2019'!D57</f>
        <v>70001</v>
      </c>
    </row>
    <row r="15" spans="1:7" s="403" customFormat="1" x14ac:dyDescent="0.25">
      <c r="A15" s="199" t="s">
        <v>967</v>
      </c>
      <c r="B15" s="210">
        <v>0</v>
      </c>
      <c r="C15" s="210">
        <v>0</v>
      </c>
      <c r="D15" s="210">
        <v>200643.96</v>
      </c>
      <c r="E15" s="404">
        <f>'Norma CONAC- Ley Ingresos 2019'!D63</f>
        <v>195750.21</v>
      </c>
    </row>
    <row r="16" spans="1:7" s="403" customFormat="1" ht="25.5" x14ac:dyDescent="0.25">
      <c r="A16" s="199" t="s">
        <v>1232</v>
      </c>
      <c r="B16" s="210"/>
      <c r="C16" s="210">
        <v>0</v>
      </c>
      <c r="D16" s="210">
        <v>151471.42000000001</v>
      </c>
      <c r="E16" s="404">
        <f>'Norma CONAC- Ley Ingresos 2019'!D76</f>
        <v>147777</v>
      </c>
    </row>
    <row r="17" spans="1:5" s="403" customFormat="1" x14ac:dyDescent="0.25">
      <c r="A17" s="199" t="s">
        <v>968</v>
      </c>
      <c r="B17" s="210">
        <v>0</v>
      </c>
      <c r="C17" s="210"/>
      <c r="D17" s="210">
        <v>38005381.859999999</v>
      </c>
      <c r="E17" s="404">
        <f>'Norma CONAC- Ley Ingresos 2019'!D94</f>
        <v>37078421.329999998</v>
      </c>
    </row>
    <row r="18" spans="1:5" s="403" customFormat="1" ht="38.25" x14ac:dyDescent="0.25">
      <c r="A18" s="199" t="s">
        <v>1281</v>
      </c>
      <c r="B18" s="210">
        <v>0</v>
      </c>
      <c r="C18" s="210">
        <v>0</v>
      </c>
      <c r="D18" s="210">
        <v>1025000</v>
      </c>
      <c r="E18" s="404">
        <f>'Norma CONAC- Ley Ingresos 2019'!D99</f>
        <v>1000000</v>
      </c>
    </row>
    <row r="19" spans="1:5" s="403" customFormat="1" x14ac:dyDescent="0.25">
      <c r="A19" s="199" t="s">
        <v>1282</v>
      </c>
      <c r="B19" s="210">
        <v>0</v>
      </c>
      <c r="C19" s="210">
        <v>0</v>
      </c>
      <c r="D19" s="210">
        <v>0</v>
      </c>
      <c r="E19" s="404">
        <v>0</v>
      </c>
    </row>
    <row r="20" spans="1:5" s="403" customFormat="1" ht="25.5" x14ac:dyDescent="0.25">
      <c r="A20" s="199" t="s">
        <v>1283</v>
      </c>
      <c r="B20" s="210">
        <v>0</v>
      </c>
      <c r="C20" s="210">
        <v>0</v>
      </c>
      <c r="D20" s="210">
        <v>0</v>
      </c>
      <c r="E20" s="404">
        <v>0</v>
      </c>
    </row>
    <row r="21" spans="1:5" s="403" customFormat="1" x14ac:dyDescent="0.25">
      <c r="A21" s="199"/>
      <c r="B21" s="198"/>
      <c r="C21" s="198"/>
      <c r="D21" s="198"/>
      <c r="E21" s="405"/>
    </row>
    <row r="22" spans="1:5" s="403" customFormat="1" ht="25.5" x14ac:dyDescent="0.25">
      <c r="A22" s="199" t="s">
        <v>1280</v>
      </c>
      <c r="B22" s="202">
        <f>+B23+B24+B25+B26+B27+B28</f>
        <v>0</v>
      </c>
      <c r="C22" s="202">
        <f>+C23+C24+C25+C26+C27+C28</f>
        <v>0</v>
      </c>
      <c r="D22" s="202">
        <f>+D23+D24+D25+D26+D27+D28</f>
        <v>35076704.240000002</v>
      </c>
      <c r="E22" s="437">
        <f>+E23+E24+E25+E26+E27+E28</f>
        <v>34221174.859999999</v>
      </c>
    </row>
    <row r="23" spans="1:5" s="403" customFormat="1" x14ac:dyDescent="0.25">
      <c r="A23" s="199" t="s">
        <v>969</v>
      </c>
      <c r="B23" s="211">
        <v>0</v>
      </c>
      <c r="C23" s="211">
        <v>0</v>
      </c>
      <c r="D23" s="211">
        <v>24057952.18</v>
      </c>
      <c r="E23" s="204">
        <f>'Norma CONAC- Ley Ingresos 2019'!D95</f>
        <v>23471172.859999999</v>
      </c>
    </row>
    <row r="24" spans="1:5" s="403" customFormat="1" x14ac:dyDescent="0.25">
      <c r="A24" s="199" t="s">
        <v>970</v>
      </c>
      <c r="B24" s="210">
        <v>0</v>
      </c>
      <c r="C24" s="210">
        <v>0</v>
      </c>
      <c r="D24" s="210">
        <v>11018750</v>
      </c>
      <c r="E24" s="404">
        <f>'Norma CONAC- Ley Ingresos 2019'!D96</f>
        <v>10750000</v>
      </c>
    </row>
    <row r="25" spans="1:5" s="403" customFormat="1" ht="25.5" x14ac:dyDescent="0.25">
      <c r="A25" s="199" t="s">
        <v>1276</v>
      </c>
      <c r="B25" s="210">
        <v>0</v>
      </c>
      <c r="C25" s="210">
        <v>0</v>
      </c>
      <c r="D25" s="210">
        <v>1.03</v>
      </c>
      <c r="E25" s="404">
        <f>'Norma CONAC- Ley Ingresos 2019'!D97</f>
        <v>1</v>
      </c>
    </row>
    <row r="26" spans="1:5" s="403" customFormat="1" ht="25.5" x14ac:dyDescent="0.25">
      <c r="A26" s="199" t="s">
        <v>1277</v>
      </c>
      <c r="B26" s="210">
        <v>0</v>
      </c>
      <c r="C26" s="210">
        <v>0</v>
      </c>
      <c r="D26" s="210">
        <v>1.03</v>
      </c>
      <c r="E26" s="404">
        <f>'Norma CONAC- Ley Ingresos 2019'!D98</f>
        <v>1</v>
      </c>
    </row>
    <row r="27" spans="1:5" s="403" customFormat="1" ht="38.25" x14ac:dyDescent="0.25">
      <c r="A27" s="199" t="s">
        <v>1278</v>
      </c>
      <c r="B27" s="212">
        <v>0</v>
      </c>
      <c r="C27" s="212">
        <v>0</v>
      </c>
      <c r="D27" s="212">
        <v>0</v>
      </c>
      <c r="E27" s="406">
        <v>0</v>
      </c>
    </row>
    <row r="28" spans="1:5" ht="25.5" x14ac:dyDescent="0.25">
      <c r="A28" s="199" t="s">
        <v>1279</v>
      </c>
      <c r="B28" s="210">
        <v>0</v>
      </c>
      <c r="C28" s="210">
        <v>0</v>
      </c>
      <c r="D28" s="210">
        <v>0</v>
      </c>
      <c r="E28" s="404">
        <v>0</v>
      </c>
    </row>
    <row r="29" spans="1:5" x14ac:dyDescent="0.25">
      <c r="A29" s="199"/>
      <c r="B29" s="198"/>
      <c r="C29" s="198"/>
      <c r="D29" s="198"/>
      <c r="E29" s="405"/>
    </row>
    <row r="30" spans="1:5" ht="25.5" x14ac:dyDescent="0.25">
      <c r="A30" s="199" t="s">
        <v>975</v>
      </c>
      <c r="B30" s="354">
        <f t="shared" ref="B30:C30" si="0">B31</f>
        <v>0</v>
      </c>
      <c r="C30" s="354">
        <f t="shared" si="0"/>
        <v>0</v>
      </c>
      <c r="D30" s="354">
        <f t="shared" ref="D30" si="1">D31</f>
        <v>512504.1</v>
      </c>
      <c r="E30" s="437">
        <f>E31</f>
        <v>500004</v>
      </c>
    </row>
    <row r="31" spans="1:5" ht="25.5" x14ac:dyDescent="0.25">
      <c r="A31" s="199" t="s">
        <v>971</v>
      </c>
      <c r="B31" s="210">
        <v>0</v>
      </c>
      <c r="C31" s="210">
        <v>0</v>
      </c>
      <c r="D31" s="210">
        <v>512504.1</v>
      </c>
      <c r="E31" s="404">
        <f>'Norma CONAC- Ley Ingresos 2019'!D102</f>
        <v>500004</v>
      </c>
    </row>
    <row r="32" spans="1:5" x14ac:dyDescent="0.25">
      <c r="A32" s="199"/>
      <c r="B32" s="201"/>
      <c r="C32" s="201"/>
      <c r="D32" s="201"/>
      <c r="E32" s="405"/>
    </row>
    <row r="33" spans="1:5" ht="25.5" x14ac:dyDescent="0.25">
      <c r="A33" s="199" t="s">
        <v>976</v>
      </c>
      <c r="B33" s="354">
        <f>B8+B22+B30</f>
        <v>0</v>
      </c>
      <c r="C33" s="354">
        <f>C8+C22+C30</f>
        <v>0</v>
      </c>
      <c r="D33" s="354">
        <f>D8+D22+D30</f>
        <v>79574802.530000001</v>
      </c>
      <c r="E33" s="437">
        <f>E8+E22+E30</f>
        <v>77633953.710000008</v>
      </c>
    </row>
    <row r="34" spans="1:5" x14ac:dyDescent="0.25">
      <c r="A34" s="199"/>
      <c r="B34" s="201"/>
      <c r="C34" s="201"/>
      <c r="D34" s="201"/>
      <c r="E34" s="405"/>
    </row>
    <row r="35" spans="1:5" x14ac:dyDescent="0.25">
      <c r="A35" s="200" t="s">
        <v>972</v>
      </c>
      <c r="B35" s="198"/>
      <c r="C35" s="198"/>
      <c r="D35" s="198"/>
      <c r="E35" s="405"/>
    </row>
    <row r="36" spans="1:5" ht="51" x14ac:dyDescent="0.25">
      <c r="A36" s="199" t="s">
        <v>978</v>
      </c>
      <c r="B36" s="212">
        <v>0</v>
      </c>
      <c r="C36" s="212">
        <v>0</v>
      </c>
      <c r="D36" s="212">
        <v>0</v>
      </c>
      <c r="E36" s="406">
        <v>0</v>
      </c>
    </row>
    <row r="37" spans="1:5" ht="51" x14ac:dyDescent="0.25">
      <c r="A37" s="199" t="s">
        <v>979</v>
      </c>
      <c r="B37" s="212">
        <v>0</v>
      </c>
      <c r="C37" s="212">
        <v>0</v>
      </c>
      <c r="D37" s="212">
        <v>0</v>
      </c>
      <c r="E37" s="406">
        <v>0</v>
      </c>
    </row>
    <row r="38" spans="1:5" ht="26.25" thickBot="1" x14ac:dyDescent="0.3">
      <c r="A38" s="408" t="s">
        <v>973</v>
      </c>
      <c r="B38" s="205">
        <f t="shared" ref="B38:D38" si="2">+B36+B37</f>
        <v>0</v>
      </c>
      <c r="C38" s="205">
        <f t="shared" si="2"/>
        <v>0</v>
      </c>
      <c r="D38" s="205">
        <f t="shared" si="2"/>
        <v>0</v>
      </c>
      <c r="E38" s="407">
        <f>+E36+E37</f>
        <v>0</v>
      </c>
    </row>
    <row r="40" spans="1:5" ht="23.25" customHeight="1" x14ac:dyDescent="0.25">
      <c r="A40" s="470" t="s">
        <v>1235</v>
      </c>
      <c r="B40" s="470"/>
      <c r="C40" s="470"/>
      <c r="D40" s="470"/>
      <c r="E40" s="470"/>
    </row>
    <row r="42" spans="1:5" ht="15.75" thickBot="1" x14ac:dyDescent="0.3"/>
    <row r="43" spans="1:5" ht="105" customHeight="1" thickBot="1" x14ac:dyDescent="0.3">
      <c r="A43" s="471" t="s">
        <v>982</v>
      </c>
      <c r="B43" s="472"/>
      <c r="C43" s="472"/>
      <c r="D43" s="472"/>
      <c r="E43" s="472"/>
    </row>
    <row r="44" spans="1:5" x14ac:dyDescent="0.25">
      <c r="A44" s="203"/>
      <c r="B44" s="203"/>
      <c r="C44" s="203"/>
      <c r="D44" s="203"/>
      <c r="E44" s="203"/>
    </row>
    <row r="45" spans="1:5" ht="36" customHeight="1" x14ac:dyDescent="0.25"/>
  </sheetData>
  <sheetProtection formatCells="0" formatColumns="0"/>
  <mergeCells count="10">
    <mergeCell ref="A40:E40"/>
    <mergeCell ref="A43:E43"/>
    <mergeCell ref="B8:B9"/>
    <mergeCell ref="C8:C9"/>
    <mergeCell ref="D8:D9"/>
    <mergeCell ref="A2:E2"/>
    <mergeCell ref="A3:E3"/>
    <mergeCell ref="A4:E4"/>
    <mergeCell ref="A5:E5"/>
    <mergeCell ref="E8:E9"/>
  </mergeCells>
  <pageMargins left="0.70866141732283472" right="0.70866141732283472" top="0.59055118110236227" bottom="0.59055118110236227" header="0.31496062992125984" footer="0.31496062992125984"/>
  <pageSetup scale="73" fitToHeight="0"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F88"/>
  <sheetViews>
    <sheetView zoomScaleNormal="100" workbookViewId="0">
      <selection activeCell="I10" sqref="I10"/>
    </sheetView>
  </sheetViews>
  <sheetFormatPr baseColWidth="10" defaultRowHeight="15" x14ac:dyDescent="0.25"/>
  <cols>
    <col min="1" max="1" width="3.7109375" style="65" customWidth="1"/>
    <col min="2" max="2" width="11.42578125" style="67"/>
    <col min="3" max="3" width="68.42578125" style="118" customWidth="1"/>
    <col min="4" max="4" width="23" style="65" customWidth="1"/>
    <col min="5" max="5" width="0" style="175" hidden="1" customWidth="1"/>
    <col min="6" max="6" width="35.7109375" style="163" bestFit="1" customWidth="1"/>
    <col min="7" max="16384" width="11.42578125" style="4"/>
  </cols>
  <sheetData>
    <row r="1" spans="1:6" ht="21.75" x14ac:dyDescent="0.25">
      <c r="C1" s="66" t="s">
        <v>1292</v>
      </c>
    </row>
    <row r="2" spans="1:6" ht="45.75" customHeight="1" thickBot="1" x14ac:dyDescent="0.3">
      <c r="B2" s="488" t="s">
        <v>1245</v>
      </c>
      <c r="C2" s="488"/>
      <c r="D2" s="488"/>
    </row>
    <row r="3" spans="1:6" ht="21.75" customHeight="1" thickBot="1" x14ac:dyDescent="0.3">
      <c r="A3" s="164"/>
      <c r="B3" s="124" t="s">
        <v>550</v>
      </c>
      <c r="C3" s="125" t="s">
        <v>51</v>
      </c>
      <c r="D3" s="126" t="s">
        <v>376</v>
      </c>
      <c r="E3" s="176"/>
      <c r="F3" s="165"/>
    </row>
    <row r="4" spans="1:6" hidden="1" x14ac:dyDescent="0.25">
      <c r="A4" s="164"/>
      <c r="B4" s="349"/>
      <c r="C4" s="350"/>
      <c r="D4" s="351"/>
      <c r="E4" s="176"/>
      <c r="F4" s="165"/>
    </row>
    <row r="5" spans="1:6" ht="30" customHeight="1" x14ac:dyDescent="0.25">
      <c r="A5" s="164"/>
      <c r="B5" s="348">
        <v>111</v>
      </c>
      <c r="C5" s="129" t="s">
        <v>567</v>
      </c>
      <c r="D5" s="127">
        <f>'Presupuesto de Ingresos  2019'!I9+'Presupuesto de Ingresos  2019'!I34+'Presupuesto de Ingresos  2019'!I39+'Presupuesto de Ingresos  2019'!I264+'Presupuesto de Ingresos  2019'!I281</f>
        <v>4686576.5200000005</v>
      </c>
      <c r="E5" s="176"/>
      <c r="F5" s="438" t="s">
        <v>828</v>
      </c>
    </row>
    <row r="6" spans="1:6" ht="23.25" x14ac:dyDescent="0.25">
      <c r="A6" s="140" t="s">
        <v>791</v>
      </c>
      <c r="B6" s="68">
        <v>112</v>
      </c>
      <c r="C6" s="130" t="s">
        <v>818</v>
      </c>
      <c r="D6" s="127">
        <f>'Presupuesto de Ingresos  2019'!I207</f>
        <v>0</v>
      </c>
      <c r="E6" s="177" t="s">
        <v>549</v>
      </c>
      <c r="F6" s="438" t="s">
        <v>828</v>
      </c>
    </row>
    <row r="7" spans="1:6" ht="33" customHeight="1" x14ac:dyDescent="0.25">
      <c r="A7" s="164"/>
      <c r="B7" s="68">
        <v>411</v>
      </c>
      <c r="C7" s="129" t="s">
        <v>817</v>
      </c>
      <c r="D7" s="128">
        <f>'Presupuesto de Ingresos  2019'!I336+'Presupuesto de Ingresos  2019'!I347+'Presupuesto de Ingresos  2019'!I355</f>
        <v>8</v>
      </c>
      <c r="E7" s="176"/>
      <c r="F7" s="438" t="s">
        <v>828</v>
      </c>
    </row>
    <row r="8" spans="1:6" ht="33" customHeight="1" x14ac:dyDescent="0.25">
      <c r="A8" s="164"/>
      <c r="B8" s="68">
        <v>412</v>
      </c>
      <c r="C8" s="129" t="s">
        <v>813</v>
      </c>
      <c r="D8" s="128">
        <f>'Presupuesto de Ingresos  2019'!I325+'Presupuesto de Ingresos  2019'!I340</f>
        <v>147769</v>
      </c>
      <c r="E8" s="176"/>
      <c r="F8" s="438" t="s">
        <v>828</v>
      </c>
    </row>
    <row r="9" spans="1:6" ht="23.25" x14ac:dyDescent="0.25">
      <c r="A9" s="140" t="s">
        <v>791</v>
      </c>
      <c r="B9" s="68">
        <v>421</v>
      </c>
      <c r="C9" s="130" t="s">
        <v>553</v>
      </c>
      <c r="D9" s="128">
        <f>'Presupuesto de Ingresos  2019'!I358</f>
        <v>0</v>
      </c>
      <c r="E9" s="177" t="s">
        <v>549</v>
      </c>
      <c r="F9" s="438" t="s">
        <v>828</v>
      </c>
    </row>
    <row r="10" spans="1:6" ht="33" customHeight="1" x14ac:dyDescent="0.25">
      <c r="A10" s="164"/>
      <c r="B10" s="68">
        <v>561</v>
      </c>
      <c r="C10" s="185" t="s">
        <v>923</v>
      </c>
      <c r="D10" s="128">
        <f>'Presupuesto de Ingresos  2019'!I401</f>
        <v>37078421.329999998</v>
      </c>
      <c r="E10" s="176"/>
      <c r="F10" s="438" t="s">
        <v>828</v>
      </c>
    </row>
    <row r="11" spans="1:6" ht="33" customHeight="1" x14ac:dyDescent="0.25">
      <c r="A11" s="164"/>
      <c r="B11" s="68">
        <v>511</v>
      </c>
      <c r="C11" s="185" t="s">
        <v>924</v>
      </c>
      <c r="D11" s="128">
        <f>'Presupuesto de Ingresos  2019'!I415</f>
        <v>11857845.609999999</v>
      </c>
      <c r="E11" s="176"/>
      <c r="F11" s="439" t="s">
        <v>829</v>
      </c>
    </row>
    <row r="12" spans="1:6" ht="33" customHeight="1" x14ac:dyDescent="0.25">
      <c r="A12" s="164"/>
      <c r="B12" s="68">
        <v>512</v>
      </c>
      <c r="C12" s="185" t="s">
        <v>925</v>
      </c>
      <c r="D12" s="128">
        <f>'Presupuesto de Ingresos  2019'!I416</f>
        <v>11613327.25</v>
      </c>
      <c r="E12" s="176"/>
      <c r="F12" s="439" t="s">
        <v>829</v>
      </c>
    </row>
    <row r="13" spans="1:6" ht="33" customHeight="1" x14ac:dyDescent="0.25">
      <c r="A13" s="164"/>
      <c r="B13" s="68">
        <v>521</v>
      </c>
      <c r="C13" s="185" t="s">
        <v>922</v>
      </c>
      <c r="D13" s="128">
        <f>'Presupuesto de Ingresos  2019'!I483</f>
        <v>0</v>
      </c>
      <c r="E13" s="176"/>
      <c r="F13" s="439" t="s">
        <v>829</v>
      </c>
    </row>
    <row r="14" spans="1:6" ht="33" customHeight="1" x14ac:dyDescent="0.25">
      <c r="A14" s="164"/>
      <c r="B14" s="68">
        <v>522</v>
      </c>
      <c r="C14" s="185" t="s">
        <v>814</v>
      </c>
      <c r="D14" s="128">
        <f>'Presupuesto de Ingresos  2019'!I423</f>
        <v>0</v>
      </c>
      <c r="E14" s="176"/>
      <c r="F14" s="439" t="s">
        <v>829</v>
      </c>
    </row>
    <row r="15" spans="1:6" ht="33" customHeight="1" x14ac:dyDescent="0.25">
      <c r="A15" s="164"/>
      <c r="B15" s="68">
        <v>531</v>
      </c>
      <c r="C15" s="185" t="s">
        <v>926</v>
      </c>
      <c r="D15" s="128">
        <f>'Presupuesto de Ingresos  2019'!I424</f>
        <v>1000000</v>
      </c>
      <c r="E15" s="176"/>
      <c r="F15" s="439" t="s">
        <v>829</v>
      </c>
    </row>
    <row r="16" spans="1:6" ht="33" customHeight="1" x14ac:dyDescent="0.25">
      <c r="A16" s="164"/>
      <c r="B16" s="68">
        <v>532</v>
      </c>
      <c r="C16" s="185" t="s">
        <v>353</v>
      </c>
      <c r="D16" s="128">
        <f>'Presupuesto de Ingresos  2019'!I425</f>
        <v>0</v>
      </c>
      <c r="E16" s="176"/>
      <c r="F16" s="439" t="s">
        <v>829</v>
      </c>
    </row>
    <row r="17" spans="1:6" ht="33" customHeight="1" x14ac:dyDescent="0.25">
      <c r="A17" s="164"/>
      <c r="B17" s="68">
        <v>533</v>
      </c>
      <c r="C17" s="185" t="s">
        <v>503</v>
      </c>
      <c r="D17" s="128">
        <f>'Presupuesto de Ingresos  2019'!I426</f>
        <v>0</v>
      </c>
      <c r="E17" s="176"/>
      <c r="F17" s="439" t="s">
        <v>829</v>
      </c>
    </row>
    <row r="18" spans="1:6" ht="33" customHeight="1" x14ac:dyDescent="0.25">
      <c r="A18" s="164"/>
      <c r="B18" s="68">
        <v>534</v>
      </c>
      <c r="C18" s="185" t="s">
        <v>349</v>
      </c>
      <c r="D18" s="128">
        <f>'Presupuesto de Ingresos  2019'!I427</f>
        <v>0</v>
      </c>
      <c r="E18" s="176"/>
      <c r="F18" s="439" t="s">
        <v>829</v>
      </c>
    </row>
    <row r="19" spans="1:6" ht="33" customHeight="1" x14ac:dyDescent="0.25">
      <c r="A19" s="164"/>
      <c r="B19" s="68">
        <v>535</v>
      </c>
      <c r="C19" s="185" t="s">
        <v>504</v>
      </c>
      <c r="D19" s="128">
        <f>'Presupuesto de Ingresos  2019'!I428</f>
        <v>0</v>
      </c>
      <c r="E19" s="176"/>
      <c r="F19" s="439" t="s">
        <v>829</v>
      </c>
    </row>
    <row r="20" spans="1:6" ht="33" customHeight="1" x14ac:dyDescent="0.25">
      <c r="A20" s="164"/>
      <c r="B20" s="68">
        <v>536</v>
      </c>
      <c r="C20" s="185" t="s">
        <v>505</v>
      </c>
      <c r="D20" s="128">
        <f>'Presupuesto de Ingresos  2019'!I429</f>
        <v>0</v>
      </c>
      <c r="E20" s="176"/>
      <c r="F20" s="439" t="s">
        <v>829</v>
      </c>
    </row>
    <row r="21" spans="1:6" ht="33" customHeight="1" x14ac:dyDescent="0.25">
      <c r="A21" s="164"/>
      <c r="B21" s="68">
        <v>537</v>
      </c>
      <c r="C21" s="185" t="s">
        <v>799</v>
      </c>
      <c r="D21" s="128">
        <f>'Presupuesto de Ingresos  2019'!I430</f>
        <v>200000</v>
      </c>
      <c r="E21" s="176"/>
      <c r="F21" s="439" t="s">
        <v>829</v>
      </c>
    </row>
    <row r="22" spans="1:6" ht="33" customHeight="1" x14ac:dyDescent="0.25">
      <c r="A22" s="164"/>
      <c r="B22" s="68">
        <v>538</v>
      </c>
      <c r="C22" s="185" t="s">
        <v>927</v>
      </c>
      <c r="D22" s="128">
        <f>'Presupuesto de Ingresos  2019'!I431</f>
        <v>0</v>
      </c>
      <c r="E22" s="176"/>
      <c r="F22" s="439" t="s">
        <v>829</v>
      </c>
    </row>
    <row r="23" spans="1:6" ht="33" customHeight="1" x14ac:dyDescent="0.25">
      <c r="A23" s="164"/>
      <c r="B23" s="68">
        <v>539</v>
      </c>
      <c r="C23" s="185" t="s">
        <v>916</v>
      </c>
      <c r="D23" s="128">
        <f>'Presupuesto de Ingresos  2019'!I432</f>
        <v>0</v>
      </c>
      <c r="E23" s="176"/>
      <c r="F23" s="439" t="s">
        <v>829</v>
      </c>
    </row>
    <row r="24" spans="1:6" ht="33" customHeight="1" x14ac:dyDescent="0.25">
      <c r="A24" s="164"/>
      <c r="B24" s="68">
        <v>541</v>
      </c>
      <c r="C24" s="185" t="s">
        <v>800</v>
      </c>
      <c r="D24" s="128">
        <f>'Presupuesto de Ingresos  2019'!I433</f>
        <v>0</v>
      </c>
      <c r="E24" s="176"/>
      <c r="F24" s="439" t="s">
        <v>829</v>
      </c>
    </row>
    <row r="25" spans="1:6" ht="33" customHeight="1" x14ac:dyDescent="0.25">
      <c r="A25" s="164"/>
      <c r="B25" s="68">
        <v>542</v>
      </c>
      <c r="C25" s="185" t="s">
        <v>801</v>
      </c>
      <c r="D25" s="128">
        <f>'Presupuesto de Ingresos  2019'!I434</f>
        <v>0</v>
      </c>
      <c r="E25" s="176"/>
      <c r="F25" s="439" t="s">
        <v>829</v>
      </c>
    </row>
    <row r="26" spans="1:6" ht="33" customHeight="1" x14ac:dyDescent="0.25">
      <c r="A26" s="164"/>
      <c r="B26" s="68">
        <v>543</v>
      </c>
      <c r="C26" s="185" t="s">
        <v>802</v>
      </c>
      <c r="D26" s="128">
        <f>'Presupuesto de Ingresos  2019'!I435</f>
        <v>300000</v>
      </c>
      <c r="E26" s="176"/>
      <c r="F26" s="439" t="s">
        <v>829</v>
      </c>
    </row>
    <row r="27" spans="1:6" ht="33" customHeight="1" x14ac:dyDescent="0.25">
      <c r="A27" s="164"/>
      <c r="B27" s="68">
        <v>544</v>
      </c>
      <c r="C27" s="185" t="s">
        <v>815</v>
      </c>
      <c r="D27" s="128">
        <f>'Presupuesto de Ingresos  2019'!I436</f>
        <v>0</v>
      </c>
      <c r="E27" s="176"/>
      <c r="F27" s="439" t="s">
        <v>829</v>
      </c>
    </row>
    <row r="28" spans="1:6" ht="33" customHeight="1" x14ac:dyDescent="0.25">
      <c r="A28" s="164"/>
      <c r="B28" s="68">
        <v>551</v>
      </c>
      <c r="C28" s="185" t="s">
        <v>803</v>
      </c>
      <c r="D28" s="128">
        <f>'Presupuesto de Ingresos  2019'!I437</f>
        <v>0</v>
      </c>
      <c r="E28" s="176"/>
      <c r="F28" s="439" t="s">
        <v>829</v>
      </c>
    </row>
    <row r="29" spans="1:6" ht="33" customHeight="1" x14ac:dyDescent="0.25">
      <c r="A29" s="164"/>
      <c r="B29" s="68">
        <v>552</v>
      </c>
      <c r="C29" s="185" t="s">
        <v>819</v>
      </c>
      <c r="D29" s="128">
        <f>'Presupuesto de Ingresos  2019'!I438</f>
        <v>0</v>
      </c>
      <c r="E29" s="176"/>
      <c r="F29" s="439" t="s">
        <v>829</v>
      </c>
    </row>
    <row r="30" spans="1:6" s="3" customFormat="1" ht="33" customHeight="1" x14ac:dyDescent="0.25">
      <c r="A30" s="184"/>
      <c r="B30" s="68">
        <v>553</v>
      </c>
      <c r="C30" s="185" t="s">
        <v>804</v>
      </c>
      <c r="D30" s="128">
        <f>'Presupuesto de Ingresos  2019'!I439</f>
        <v>0</v>
      </c>
      <c r="E30" s="186"/>
      <c r="F30" s="439" t="s">
        <v>829</v>
      </c>
    </row>
    <row r="31" spans="1:6" ht="33" customHeight="1" x14ac:dyDescent="0.25">
      <c r="A31" s="164"/>
      <c r="B31" s="68">
        <v>554</v>
      </c>
      <c r="C31" s="185" t="s">
        <v>805</v>
      </c>
      <c r="D31" s="128">
        <f>'Presupuesto de Ingresos  2019'!I440</f>
        <v>0</v>
      </c>
      <c r="E31" s="176"/>
      <c r="F31" s="439" t="s">
        <v>829</v>
      </c>
    </row>
    <row r="32" spans="1:6" ht="33" customHeight="1" x14ac:dyDescent="0.25">
      <c r="A32" s="164"/>
      <c r="B32" s="68">
        <v>555</v>
      </c>
      <c r="C32" s="185" t="s">
        <v>806</v>
      </c>
      <c r="D32" s="128">
        <f>'Presupuesto de Ingresos  2019'!I441</f>
        <v>2100000</v>
      </c>
      <c r="E32" s="176"/>
      <c r="F32" s="439" t="s">
        <v>829</v>
      </c>
    </row>
    <row r="33" spans="1:6" ht="33" customHeight="1" x14ac:dyDescent="0.25">
      <c r="A33" s="164"/>
      <c r="B33" s="68">
        <v>556</v>
      </c>
      <c r="C33" s="185" t="s">
        <v>807</v>
      </c>
      <c r="D33" s="128">
        <f>'Presupuesto de Ingresos  2019'!I442</f>
        <v>0</v>
      </c>
      <c r="E33" s="176"/>
      <c r="F33" s="439" t="s">
        <v>829</v>
      </c>
    </row>
    <row r="34" spans="1:6" ht="33" customHeight="1" x14ac:dyDescent="0.25">
      <c r="A34" s="164"/>
      <c r="B34" s="68">
        <v>557</v>
      </c>
      <c r="C34" s="185" t="s">
        <v>808</v>
      </c>
      <c r="D34" s="128">
        <f>'Presupuesto de Ingresos  2019'!I443</f>
        <v>0</v>
      </c>
      <c r="E34" s="176"/>
      <c r="F34" s="439" t="s">
        <v>829</v>
      </c>
    </row>
    <row r="35" spans="1:6" ht="33" customHeight="1" x14ac:dyDescent="0.25">
      <c r="A35" s="164"/>
      <c r="B35" s="68">
        <v>558</v>
      </c>
      <c r="C35" s="185" t="s">
        <v>928</v>
      </c>
      <c r="D35" s="128">
        <f>'Presupuesto de Ingresos  2019'!I444</f>
        <v>1500000</v>
      </c>
      <c r="E35" s="176"/>
      <c r="F35" s="439" t="s">
        <v>829</v>
      </c>
    </row>
    <row r="36" spans="1:6" ht="33" customHeight="1" x14ac:dyDescent="0.25">
      <c r="A36" s="164"/>
      <c r="B36" s="68">
        <v>559</v>
      </c>
      <c r="C36" s="185" t="s">
        <v>929</v>
      </c>
      <c r="D36" s="128">
        <f>'Presupuesto de Ingresos  2019'!I445</f>
        <v>0</v>
      </c>
      <c r="E36" s="176"/>
      <c r="F36" s="439" t="s">
        <v>829</v>
      </c>
    </row>
    <row r="37" spans="1:6" ht="33" customHeight="1" x14ac:dyDescent="0.25">
      <c r="A37" s="164"/>
      <c r="B37" s="68" t="s">
        <v>933</v>
      </c>
      <c r="C37" s="185" t="s">
        <v>930</v>
      </c>
      <c r="D37" s="128">
        <f>'Presupuesto de Ingresos  2019'!I446</f>
        <v>0</v>
      </c>
      <c r="E37" s="176"/>
      <c r="F37" s="439" t="s">
        <v>829</v>
      </c>
    </row>
    <row r="38" spans="1:6" ht="33" customHeight="1" x14ac:dyDescent="0.25">
      <c r="A38" s="164"/>
      <c r="B38" s="68" t="s">
        <v>934</v>
      </c>
      <c r="C38" s="185" t="s">
        <v>931</v>
      </c>
      <c r="D38" s="128">
        <f>'Presupuesto de Ingresos  2019'!I447</f>
        <v>0</v>
      </c>
      <c r="E38" s="176"/>
      <c r="F38" s="439" t="s">
        <v>829</v>
      </c>
    </row>
    <row r="39" spans="1:6" ht="33" customHeight="1" x14ac:dyDescent="0.25">
      <c r="A39" s="164"/>
      <c r="B39" s="68" t="s">
        <v>917</v>
      </c>
      <c r="C39" s="185" t="s">
        <v>932</v>
      </c>
      <c r="D39" s="128">
        <f>'Presupuesto de Ingresos  2019'!I448</f>
        <v>2500000</v>
      </c>
      <c r="E39" s="176"/>
      <c r="F39" s="439" t="s">
        <v>829</v>
      </c>
    </row>
    <row r="40" spans="1:6" ht="33" customHeight="1" x14ac:dyDescent="0.25">
      <c r="A40" s="164"/>
      <c r="B40" s="68" t="s">
        <v>919</v>
      </c>
      <c r="C40" s="185" t="s">
        <v>936</v>
      </c>
      <c r="D40" s="128">
        <f>'Presupuesto de Ingresos  2019'!I449</f>
        <v>0</v>
      </c>
      <c r="E40" s="176"/>
      <c r="F40" s="439" t="s">
        <v>829</v>
      </c>
    </row>
    <row r="41" spans="1:6" ht="33" customHeight="1" x14ac:dyDescent="0.25">
      <c r="A41" s="164"/>
      <c r="B41" s="68" t="s">
        <v>920</v>
      </c>
      <c r="C41" s="185" t="s">
        <v>918</v>
      </c>
      <c r="D41" s="128">
        <f>'Presupuesto de Ingresos  2019'!I450</f>
        <v>0</v>
      </c>
      <c r="E41" s="176"/>
      <c r="F41" s="439" t="s">
        <v>829</v>
      </c>
    </row>
    <row r="42" spans="1:6" ht="33" customHeight="1" x14ac:dyDescent="0.25">
      <c r="A42" s="164"/>
      <c r="B42" s="68" t="s">
        <v>935</v>
      </c>
      <c r="C42" s="185" t="s">
        <v>921</v>
      </c>
      <c r="D42" s="128">
        <f>'Presupuesto de Ingresos  2019'!I451</f>
        <v>1900000</v>
      </c>
      <c r="E42" s="176"/>
      <c r="F42" s="439" t="s">
        <v>829</v>
      </c>
    </row>
    <row r="43" spans="1:6" ht="33" customHeight="1" x14ac:dyDescent="0.25">
      <c r="A43" s="140" t="s">
        <v>791</v>
      </c>
      <c r="B43" s="68">
        <v>571</v>
      </c>
      <c r="C43" s="185" t="s">
        <v>809</v>
      </c>
      <c r="D43" s="128">
        <f>'Presupuesto de Ingresos  2019'!I452</f>
        <v>0</v>
      </c>
      <c r="E43" s="177"/>
      <c r="F43" s="439" t="s">
        <v>829</v>
      </c>
    </row>
    <row r="44" spans="1:6" ht="33" customHeight="1" x14ac:dyDescent="0.25">
      <c r="A44" s="140" t="s">
        <v>791</v>
      </c>
      <c r="B44" s="68">
        <v>572</v>
      </c>
      <c r="C44" s="185" t="s">
        <v>810</v>
      </c>
      <c r="D44" s="128">
        <f>'Presupuesto de Ingresos  2019'!I453</f>
        <v>0</v>
      </c>
      <c r="E44" s="177"/>
      <c r="F44" s="439" t="s">
        <v>829</v>
      </c>
    </row>
    <row r="45" spans="1:6" ht="33" customHeight="1" x14ac:dyDescent="0.25">
      <c r="A45" s="140" t="s">
        <v>791</v>
      </c>
      <c r="B45" s="68">
        <v>573</v>
      </c>
      <c r="C45" s="185" t="s">
        <v>816</v>
      </c>
      <c r="D45" s="128">
        <f>'Presupuesto de Ingresos  2019'!I454</f>
        <v>0</v>
      </c>
      <c r="E45" s="177"/>
      <c r="F45" s="439" t="s">
        <v>829</v>
      </c>
    </row>
    <row r="46" spans="1:6" ht="33" customHeight="1" x14ac:dyDescent="0.25">
      <c r="A46" s="164"/>
      <c r="B46" s="68">
        <v>574</v>
      </c>
      <c r="C46" s="185" t="s">
        <v>507</v>
      </c>
      <c r="D46" s="128">
        <f>'Presupuesto de Ingresos  2019'!I455</f>
        <v>0</v>
      </c>
      <c r="E46" s="176"/>
      <c r="F46" s="439" t="s">
        <v>829</v>
      </c>
    </row>
    <row r="47" spans="1:6" ht="33" customHeight="1" x14ac:dyDescent="0.25">
      <c r="A47" s="164"/>
      <c r="B47" s="68">
        <v>575</v>
      </c>
      <c r="C47" s="185" t="s">
        <v>680</v>
      </c>
      <c r="D47" s="128">
        <f>'Presupuesto de Ingresos  2019'!I470</f>
        <v>0</v>
      </c>
      <c r="E47" s="176"/>
      <c r="F47" s="439" t="s">
        <v>829</v>
      </c>
    </row>
    <row r="48" spans="1:6" ht="33" customHeight="1" x14ac:dyDescent="0.25">
      <c r="A48" s="164"/>
      <c r="B48" s="68">
        <v>576</v>
      </c>
      <c r="C48" s="185" t="s">
        <v>570</v>
      </c>
      <c r="D48" s="128">
        <f>'Presupuesto de Ingresos  2019'!I456</f>
        <v>0</v>
      </c>
      <c r="E48" s="176"/>
      <c r="F48" s="439" t="s">
        <v>829</v>
      </c>
    </row>
    <row r="49" spans="1:6" ht="33" customHeight="1" x14ac:dyDescent="0.25">
      <c r="A49" s="164"/>
      <c r="B49" s="68">
        <v>577</v>
      </c>
      <c r="C49" s="185" t="s">
        <v>1117</v>
      </c>
      <c r="D49" s="128">
        <f>'Presupuesto de Ingresos  2019'!I469</f>
        <v>1</v>
      </c>
      <c r="E49" s="176"/>
      <c r="F49" s="439" t="s">
        <v>829</v>
      </c>
    </row>
    <row r="50" spans="1:6" ht="33" customHeight="1" x14ac:dyDescent="0.25">
      <c r="A50" s="164"/>
      <c r="B50" s="68">
        <v>578</v>
      </c>
      <c r="C50" s="185" t="s">
        <v>306</v>
      </c>
      <c r="D50" s="128">
        <f>'Presupuesto de Ingresos  2019'!I466</f>
        <v>1</v>
      </c>
      <c r="E50" s="176"/>
      <c r="F50" s="439" t="s">
        <v>829</v>
      </c>
    </row>
    <row r="51" spans="1:6" ht="33" customHeight="1" x14ac:dyDescent="0.25">
      <c r="A51" s="164"/>
      <c r="B51" s="69">
        <v>621</v>
      </c>
      <c r="C51" s="185" t="s">
        <v>811</v>
      </c>
      <c r="D51" s="128">
        <f>'Presupuesto de Ingresos  2019'!I457</f>
        <v>1250000</v>
      </c>
      <c r="E51" s="176"/>
      <c r="F51" s="439" t="s">
        <v>829</v>
      </c>
    </row>
    <row r="52" spans="1:6" ht="33" customHeight="1" x14ac:dyDescent="0.25">
      <c r="A52" s="164"/>
      <c r="B52" s="69">
        <v>622</v>
      </c>
      <c r="C52" s="185" t="s">
        <v>514</v>
      </c>
      <c r="D52" s="128">
        <f>'Presupuesto de Ingresos  2019'!I458</f>
        <v>0</v>
      </c>
      <c r="E52" s="176"/>
      <c r="F52" s="439" t="s">
        <v>829</v>
      </c>
    </row>
    <row r="53" spans="1:6" ht="33" customHeight="1" x14ac:dyDescent="0.25">
      <c r="A53" s="164"/>
      <c r="B53" s="69">
        <v>623</v>
      </c>
      <c r="C53" s="185" t="s">
        <v>604</v>
      </c>
      <c r="D53" s="128">
        <f>'Presupuesto de Ingresos  2019'!I459</f>
        <v>0</v>
      </c>
      <c r="E53" s="176"/>
      <c r="F53" s="439" t="s">
        <v>829</v>
      </c>
    </row>
    <row r="54" spans="1:6" ht="33" customHeight="1" x14ac:dyDescent="0.25">
      <c r="A54" s="164"/>
      <c r="B54" s="69">
        <v>624</v>
      </c>
      <c r="C54" s="185" t="s">
        <v>605</v>
      </c>
      <c r="D54" s="128">
        <f>'Presupuesto de Ingresos  2019'!I460</f>
        <v>0</v>
      </c>
      <c r="E54" s="176"/>
      <c r="F54" s="439" t="s">
        <v>829</v>
      </c>
    </row>
    <row r="55" spans="1:6" ht="33" customHeight="1" x14ac:dyDescent="0.25">
      <c r="A55" s="164"/>
      <c r="B55" s="69">
        <v>625</v>
      </c>
      <c r="C55" s="185" t="s">
        <v>812</v>
      </c>
      <c r="D55" s="128">
        <f>'Presupuesto de Ingresos  2019'!I461</f>
        <v>0</v>
      </c>
      <c r="E55" s="176"/>
      <c r="F55" s="439" t="s">
        <v>829</v>
      </c>
    </row>
    <row r="56" spans="1:6" ht="33" customHeight="1" x14ac:dyDescent="0.25">
      <c r="A56" s="164"/>
      <c r="B56" s="69">
        <v>626</v>
      </c>
      <c r="C56" s="185" t="s">
        <v>597</v>
      </c>
      <c r="D56" s="128">
        <f>'Presupuesto de Ingresos  2019'!I462</f>
        <v>0</v>
      </c>
      <c r="E56" s="176"/>
      <c r="F56" s="439" t="s">
        <v>829</v>
      </c>
    </row>
    <row r="57" spans="1:6" ht="33" customHeight="1" x14ac:dyDescent="0.25">
      <c r="A57" s="164"/>
      <c r="B57" s="69">
        <v>627</v>
      </c>
      <c r="C57" s="185" t="s">
        <v>356</v>
      </c>
      <c r="D57" s="128">
        <f>'Presupuesto de Ingresos  2019'!I419</f>
        <v>0</v>
      </c>
      <c r="E57" s="176"/>
      <c r="F57" s="438" t="s">
        <v>828</v>
      </c>
    </row>
    <row r="58" spans="1:6" ht="33" customHeight="1" x14ac:dyDescent="0.25">
      <c r="A58" s="164"/>
      <c r="B58" s="69">
        <v>711</v>
      </c>
      <c r="C58" s="185" t="s">
        <v>609</v>
      </c>
      <c r="D58" s="128">
        <f>'Presupuesto de Ingresos  2019'!I420</f>
        <v>0</v>
      </c>
      <c r="E58" s="176"/>
      <c r="F58" s="438" t="s">
        <v>828</v>
      </c>
    </row>
    <row r="59" spans="1:6" ht="33" customHeight="1" x14ac:dyDescent="0.25">
      <c r="A59" s="164"/>
      <c r="B59" s="69">
        <v>721</v>
      </c>
      <c r="C59" s="185" t="s">
        <v>822</v>
      </c>
      <c r="D59" s="128">
        <f>'Presupuesto de Ingresos  2019'!I463</f>
        <v>0</v>
      </c>
      <c r="E59" s="176"/>
      <c r="F59" s="439" t="s">
        <v>829</v>
      </c>
    </row>
    <row r="60" spans="1:6" ht="33" customHeight="1" x14ac:dyDescent="0.25">
      <c r="A60" s="140" t="s">
        <v>791</v>
      </c>
      <c r="B60" s="69">
        <v>732</v>
      </c>
      <c r="C60" s="185" t="s">
        <v>823</v>
      </c>
      <c r="D60" s="128">
        <f>'Presupuesto de Ingresos  2019'!I474</f>
        <v>0</v>
      </c>
      <c r="E60" s="176"/>
      <c r="F60" s="438" t="s">
        <v>828</v>
      </c>
    </row>
    <row r="61" spans="1:6" ht="33" customHeight="1" x14ac:dyDescent="0.25">
      <c r="A61" s="140" t="s">
        <v>791</v>
      </c>
      <c r="B61" s="69">
        <v>733</v>
      </c>
      <c r="C61" s="185" t="s">
        <v>793</v>
      </c>
      <c r="D61" s="128">
        <f>'Presupuesto de Ingresos  2019'!I475</f>
        <v>0</v>
      </c>
      <c r="E61" s="176"/>
      <c r="F61" s="438" t="s">
        <v>828</v>
      </c>
    </row>
    <row r="62" spans="1:6" ht="33" customHeight="1" x14ac:dyDescent="0.25">
      <c r="A62" s="164"/>
      <c r="B62" s="69">
        <v>211</v>
      </c>
      <c r="C62" s="185" t="s">
        <v>524</v>
      </c>
      <c r="D62" s="128">
        <f>'Presupuesto de Ingresos  2019'!I488</f>
        <v>1</v>
      </c>
      <c r="E62" s="176"/>
      <c r="F62" s="165" t="s">
        <v>891</v>
      </c>
    </row>
    <row r="63" spans="1:6" ht="33" customHeight="1" x14ac:dyDescent="0.25">
      <c r="A63" s="164"/>
      <c r="B63" s="69">
        <v>212</v>
      </c>
      <c r="C63" s="185" t="s">
        <v>547</v>
      </c>
      <c r="D63" s="128">
        <f>'Presupuesto de Ingresos  2019'!I489</f>
        <v>1</v>
      </c>
      <c r="E63" s="176"/>
      <c r="F63" s="165" t="s">
        <v>891</v>
      </c>
    </row>
    <row r="64" spans="1:6" ht="33" customHeight="1" x14ac:dyDescent="0.25">
      <c r="A64" s="164"/>
      <c r="B64" s="69">
        <v>213</v>
      </c>
      <c r="C64" s="185" t="s">
        <v>548</v>
      </c>
      <c r="D64" s="128">
        <f>'Presupuesto de Ingresos  2019'!I490</f>
        <v>1</v>
      </c>
      <c r="E64" s="176"/>
      <c r="F64" s="165" t="s">
        <v>891</v>
      </c>
    </row>
    <row r="65" spans="1:6" ht="33" customHeight="1" x14ac:dyDescent="0.25">
      <c r="A65" s="164"/>
      <c r="B65" s="69">
        <v>214</v>
      </c>
      <c r="C65" s="185" t="s">
        <v>530</v>
      </c>
      <c r="D65" s="128">
        <f>'Presupuesto de Ingresos  2019'!I492</f>
        <v>1</v>
      </c>
      <c r="E65" s="176"/>
      <c r="F65" s="165" t="s">
        <v>891</v>
      </c>
    </row>
    <row r="66" spans="1:6" ht="33" customHeight="1" x14ac:dyDescent="0.25">
      <c r="A66" s="164"/>
      <c r="B66" s="69">
        <v>215</v>
      </c>
      <c r="C66" s="185" t="s">
        <v>532</v>
      </c>
      <c r="D66" s="128">
        <f>'Presupuesto de Ingresos  2019'!I493</f>
        <v>0</v>
      </c>
      <c r="E66" s="176"/>
      <c r="F66" s="165" t="s">
        <v>891</v>
      </c>
    </row>
    <row r="67" spans="1:6" ht="33" customHeight="1" x14ac:dyDescent="0.25">
      <c r="A67" s="164"/>
      <c r="B67" s="69">
        <v>221</v>
      </c>
      <c r="C67" s="185" t="s">
        <v>910</v>
      </c>
      <c r="D67" s="128">
        <f>'Presupuesto de Ingresos  2019'!I495</f>
        <v>500000</v>
      </c>
      <c r="E67" s="176"/>
      <c r="F67" s="165" t="s">
        <v>891</v>
      </c>
    </row>
    <row r="68" spans="1:6" x14ac:dyDescent="0.25">
      <c r="A68" s="164"/>
      <c r="B68" s="162" t="s">
        <v>892</v>
      </c>
      <c r="C68" s="130" t="s">
        <v>892</v>
      </c>
      <c r="D68" s="128">
        <f>'Presupuesto de Ingresos  2019'!I421</f>
        <v>0</v>
      </c>
      <c r="E68" s="176"/>
      <c r="F68" s="438" t="s">
        <v>828</v>
      </c>
    </row>
    <row r="69" spans="1:6" x14ac:dyDescent="0.25">
      <c r="A69" s="164"/>
      <c r="B69" s="162" t="s">
        <v>892</v>
      </c>
      <c r="C69" s="130" t="s">
        <v>892</v>
      </c>
      <c r="D69" s="128">
        <f>'Presupuesto de Ingresos  2019'!I464</f>
        <v>0</v>
      </c>
      <c r="E69" s="176"/>
      <c r="F69" s="439" t="s">
        <v>829</v>
      </c>
    </row>
    <row r="70" spans="1:6" x14ac:dyDescent="0.25">
      <c r="A70" s="164"/>
      <c r="B70" s="162" t="s">
        <v>892</v>
      </c>
      <c r="C70" s="130" t="s">
        <v>892</v>
      </c>
      <c r="D70" s="128">
        <f>'Presupuesto de Ingresos  2019'!I465</f>
        <v>0</v>
      </c>
      <c r="E70" s="176"/>
      <c r="F70" s="439" t="s">
        <v>829</v>
      </c>
    </row>
    <row r="71" spans="1:6" x14ac:dyDescent="0.25">
      <c r="A71" s="164"/>
      <c r="B71" s="162" t="s">
        <v>892</v>
      </c>
      <c r="C71" s="130" t="s">
        <v>892</v>
      </c>
      <c r="D71" s="128">
        <f>'Presupuesto de Ingresos  2019'!I476</f>
        <v>1000000</v>
      </c>
      <c r="E71" s="176"/>
      <c r="F71" s="438" t="s">
        <v>828</v>
      </c>
    </row>
    <row r="72" spans="1:6" x14ac:dyDescent="0.25">
      <c r="A72" s="164"/>
      <c r="B72" s="162" t="s">
        <v>892</v>
      </c>
      <c r="C72" s="130" t="s">
        <v>892</v>
      </c>
      <c r="D72" s="128">
        <f>'Presupuesto de Ingresos  2019'!I478</f>
        <v>0</v>
      </c>
      <c r="E72" s="176"/>
      <c r="F72" s="439" t="s">
        <v>829</v>
      </c>
    </row>
    <row r="73" spans="1:6" x14ac:dyDescent="0.25">
      <c r="A73" s="164"/>
      <c r="B73" s="162" t="s">
        <v>892</v>
      </c>
      <c r="C73" s="130" t="s">
        <v>892</v>
      </c>
      <c r="D73" s="128">
        <f>'Presupuesto de Ingresos  2019'!I480</f>
        <v>0</v>
      </c>
      <c r="E73" s="176"/>
      <c r="F73" s="439" t="s">
        <v>829</v>
      </c>
    </row>
    <row r="74" spans="1:6" x14ac:dyDescent="0.25">
      <c r="A74" s="164"/>
      <c r="B74" s="162" t="s">
        <v>892</v>
      </c>
      <c r="C74" s="130" t="s">
        <v>892</v>
      </c>
      <c r="D74" s="128">
        <f>'Presupuesto de Ingresos  2019'!I484</f>
        <v>0</v>
      </c>
      <c r="E74" s="176"/>
      <c r="F74" s="439" t="s">
        <v>829</v>
      </c>
    </row>
    <row r="75" spans="1:6" ht="27.75" customHeight="1" x14ac:dyDescent="0.25">
      <c r="A75" s="164"/>
      <c r="B75" s="489" t="s">
        <v>554</v>
      </c>
      <c r="C75" s="490"/>
      <c r="D75" s="63">
        <f>SUM(D5:D74)</f>
        <v>77633953.710000008</v>
      </c>
      <c r="E75" s="176"/>
      <c r="F75" s="165"/>
    </row>
    <row r="76" spans="1:6" x14ac:dyDescent="0.25">
      <c r="A76" s="164"/>
      <c r="B76" s="166"/>
      <c r="C76" s="167"/>
      <c r="D76" s="164"/>
      <c r="E76" s="176"/>
      <c r="F76" s="165"/>
    </row>
    <row r="77" spans="1:6" x14ac:dyDescent="0.25">
      <c r="A77" s="164"/>
      <c r="B77" s="166"/>
      <c r="C77" s="167"/>
      <c r="D77" s="168">
        <f>+D5+D6+D7+D8+D9+D10+D57+D58+D60+D61+D68+D71</f>
        <v>42912774.850000001</v>
      </c>
      <c r="E77" s="178" t="s">
        <v>891</v>
      </c>
      <c r="F77" s="165" t="s">
        <v>1288</v>
      </c>
    </row>
    <row r="78" spans="1:6" x14ac:dyDescent="0.25">
      <c r="A78" s="164"/>
      <c r="B78" s="166"/>
      <c r="C78" s="167"/>
      <c r="D78" s="168">
        <f>+D11+D12+D13+D14+D15+D16+D17+D18+D19+D20+D21+D22+D23+D24+D25+D26+D27+D28+D29+D30+D31+D32+D33+D34+D35+D36+D37+D38+D39+D40+D41+D42+D43+D44+D45+D46+D47+D48+D49+D50+D51+D52+D53+D54+D55+D56+D59+D69+D70+D72+D73+D74</f>
        <v>34221174.859999999</v>
      </c>
      <c r="E78" s="178" t="s">
        <v>828</v>
      </c>
      <c r="F78" s="165" t="s">
        <v>1289</v>
      </c>
    </row>
    <row r="79" spans="1:6" x14ac:dyDescent="0.25">
      <c r="A79" s="164"/>
      <c r="B79" s="166"/>
      <c r="C79" s="167"/>
      <c r="D79" s="168">
        <f>+D62+D63+D64+D65+D66+D67</f>
        <v>500004</v>
      </c>
      <c r="E79" s="178" t="s">
        <v>829</v>
      </c>
      <c r="F79" s="165" t="s">
        <v>1290</v>
      </c>
    </row>
    <row r="80" spans="1:6" ht="17.25" x14ac:dyDescent="0.25">
      <c r="A80" s="164"/>
      <c r="B80" s="166"/>
      <c r="C80" s="167"/>
      <c r="D80" s="63">
        <f>SUBTOTAL(9,D77:D79)</f>
        <v>77633953.710000008</v>
      </c>
      <c r="E80" s="176"/>
      <c r="F80" s="165"/>
    </row>
    <row r="81" spans="1:6" x14ac:dyDescent="0.25">
      <c r="A81" s="164"/>
      <c r="B81" s="166"/>
      <c r="C81" s="167"/>
      <c r="D81" s="168">
        <f>+D75-D80</f>
        <v>0</v>
      </c>
      <c r="E81" s="176"/>
      <c r="F81" s="165"/>
    </row>
    <row r="82" spans="1:6" ht="125.25" customHeight="1" x14ac:dyDescent="0.25"/>
    <row r="83" spans="1:6" x14ac:dyDescent="0.25">
      <c r="B83" s="119"/>
      <c r="C83" s="120" t="s">
        <v>551</v>
      </c>
    </row>
    <row r="84" spans="1:6" ht="25.5" x14ac:dyDescent="0.25">
      <c r="B84" s="121"/>
      <c r="C84" s="120" t="s">
        <v>552</v>
      </c>
    </row>
    <row r="88" spans="1:6" ht="18.75" x14ac:dyDescent="0.25">
      <c r="A88" s="122"/>
      <c r="B88" s="123" t="s">
        <v>555</v>
      </c>
    </row>
  </sheetData>
  <sheetProtection password="CDE3" sheet="1" objects="1" scenarios="1" formatCells="0" formatColumns="0" formatRows="0" sort="0" autoFilter="0"/>
  <autoFilter ref="A3:G75"/>
  <mergeCells count="2">
    <mergeCell ref="B2:D2"/>
    <mergeCell ref="B75:C75"/>
  </mergeCells>
  <pageMargins left="0.70866141732283472" right="0.70866141732283472" top="0.55118110236220474" bottom="0.55118110236220474" header="0.31496062992125984" footer="0.31496062992125984"/>
  <pageSetup scale="83" orientation="portrait" r:id="rId1"/>
  <headerFooter>
    <oddFooter>&amp;LFUENTES DE FINANCIAMIENTO DERIVADAS DEL PRESUPUESTO DE INGRESOS  - 2017&amp;R&amp;P/&amp;N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294"/>
  <sheetViews>
    <sheetView zoomScaleNormal="100" workbookViewId="0">
      <selection activeCell="B66" sqref="B66"/>
    </sheetView>
  </sheetViews>
  <sheetFormatPr baseColWidth="10" defaultRowHeight="12.75" x14ac:dyDescent="0.2"/>
  <cols>
    <col min="1" max="1" width="47.85546875" style="240" customWidth="1"/>
    <col min="2" max="2" width="21.5703125" style="248" customWidth="1"/>
    <col min="3" max="3" width="11.42578125" style="234"/>
    <col min="4" max="4" width="20.85546875" style="234" customWidth="1"/>
    <col min="5" max="6" width="11.42578125" style="234" customWidth="1"/>
    <col min="7" max="39" width="11.42578125" style="234"/>
    <col min="40" max="16384" width="11.42578125" style="240"/>
  </cols>
  <sheetData>
    <row r="1" spans="1:2" s="234" customFormat="1" x14ac:dyDescent="0.2">
      <c r="A1" s="232" t="s">
        <v>1026</v>
      </c>
      <c r="B1" s="233"/>
    </row>
    <row r="2" spans="1:2" x14ac:dyDescent="0.2">
      <c r="A2" s="235"/>
      <c r="B2" s="233"/>
    </row>
    <row r="3" spans="1:2" s="234" customFormat="1" ht="15" x14ac:dyDescent="0.2">
      <c r="A3" s="236" t="s">
        <v>1027</v>
      </c>
      <c r="B3" s="237" t="s">
        <v>1028</v>
      </c>
    </row>
    <row r="4" spans="1:2" s="234" customFormat="1" ht="15" x14ac:dyDescent="0.2">
      <c r="A4" s="238" t="s">
        <v>2</v>
      </c>
      <c r="B4" s="239">
        <f>'Presupuesto de Ingresos  2019'!E9</f>
        <v>2149390.39</v>
      </c>
    </row>
    <row r="5" spans="1:2" s="234" customFormat="1" ht="15" hidden="1" x14ac:dyDescent="0.2">
      <c r="A5" s="238" t="s">
        <v>3</v>
      </c>
      <c r="B5" s="239">
        <f>+'[1]Norma CONAC - Ley Ingresos 2018'!C6</f>
        <v>4</v>
      </c>
    </row>
    <row r="6" spans="1:2" s="234" customFormat="1" ht="15" hidden="1" x14ac:dyDescent="0.2">
      <c r="A6" s="238" t="s">
        <v>4</v>
      </c>
      <c r="B6" s="239">
        <f>+'[1]Norma CONAC - Ley Ingresos 2018'!C7</f>
        <v>4</v>
      </c>
    </row>
    <row r="7" spans="1:2" s="234" customFormat="1" ht="30" hidden="1" x14ac:dyDescent="0.2">
      <c r="A7" s="238" t="s">
        <v>5</v>
      </c>
      <c r="B7" s="239">
        <f>+'[1]Norma CONAC - Ley Ingresos 2018'!C8</f>
        <v>1</v>
      </c>
    </row>
    <row r="8" spans="1:2" s="234" customFormat="1" ht="15" hidden="1" x14ac:dyDescent="0.2">
      <c r="A8" s="238" t="s">
        <v>6</v>
      </c>
      <c r="B8" s="239">
        <f>+'[1]Norma CONAC - Ley Ingresos 2018'!C9</f>
        <v>0</v>
      </c>
    </row>
    <row r="9" spans="1:2" s="234" customFormat="1" ht="15" hidden="1" x14ac:dyDescent="0.2">
      <c r="A9" s="238" t="s">
        <v>7</v>
      </c>
      <c r="B9" s="239">
        <f>+'[1]Norma CONAC - Ley Ingresos 2018'!C10</f>
        <v>0</v>
      </c>
    </row>
    <row r="10" spans="1:2" s="234" customFormat="1" ht="15" hidden="1" x14ac:dyDescent="0.2">
      <c r="A10" s="238" t="s">
        <v>8</v>
      </c>
      <c r="B10" s="239">
        <f>+'[1]Norma CONAC - Ley Ingresos 2018'!C11</f>
        <v>0</v>
      </c>
    </row>
    <row r="11" spans="1:2" s="234" customFormat="1" ht="15" hidden="1" x14ac:dyDescent="0.2">
      <c r="A11" s="238" t="s">
        <v>9</v>
      </c>
      <c r="B11" s="239">
        <f>+'[1]Norma CONAC - Ley Ingresos 2018'!C12</f>
        <v>1</v>
      </c>
    </row>
    <row r="12" spans="1:2" s="234" customFormat="1" ht="15" hidden="1" x14ac:dyDescent="0.2">
      <c r="A12" s="238" t="s">
        <v>10</v>
      </c>
      <c r="B12" s="239">
        <f>+'[1]Norma CONAC - Ley Ingresos 2018'!C13</f>
        <v>0</v>
      </c>
    </row>
    <row r="13" spans="1:2" s="234" customFormat="1" ht="45" hidden="1" x14ac:dyDescent="0.2">
      <c r="A13" s="238" t="s">
        <v>11</v>
      </c>
      <c r="B13" s="239">
        <f>+'[1]Norma CONAC - Ley Ingresos 2018'!C14</f>
        <v>0</v>
      </c>
    </row>
    <row r="14" spans="1:2" s="234" customFormat="1" ht="15" hidden="1" x14ac:dyDescent="0.2">
      <c r="A14" s="238" t="s">
        <v>12</v>
      </c>
      <c r="B14" s="239">
        <f>+'[1]Norma CONAC - Ley Ingresos 2018'!C15</f>
        <v>0</v>
      </c>
    </row>
    <row r="15" spans="1:2" s="234" customFormat="1" ht="15" hidden="1" x14ac:dyDescent="0.2">
      <c r="A15" s="238" t="s">
        <v>13</v>
      </c>
      <c r="B15" s="239">
        <f>+'[1]Norma CONAC - Ley Ingresos 2018'!C16</f>
        <v>0</v>
      </c>
    </row>
    <row r="16" spans="1:2" s="234" customFormat="1" ht="15" hidden="1" x14ac:dyDescent="0.2">
      <c r="A16" s="238" t="s">
        <v>14</v>
      </c>
      <c r="B16" s="239">
        <f>+'[1]Norma CONAC - Ley Ingresos 2018'!C17</f>
        <v>0</v>
      </c>
    </row>
    <row r="17" spans="1:2" s="234" customFormat="1" ht="15" hidden="1" x14ac:dyDescent="0.2">
      <c r="A17" s="238" t="s">
        <v>15</v>
      </c>
      <c r="B17" s="239">
        <f>+'[1]Norma CONAC - Ley Ingresos 2018'!C18</f>
        <v>0</v>
      </c>
    </row>
    <row r="18" spans="1:2" s="234" customFormat="1" ht="15" hidden="1" x14ac:dyDescent="0.2">
      <c r="A18" s="238" t="s">
        <v>16</v>
      </c>
      <c r="B18" s="239">
        <f>+'[1]Norma CONAC - Ley Ingresos 2018'!C19</f>
        <v>0</v>
      </c>
    </row>
    <row r="19" spans="1:2" s="234" customFormat="1" ht="15" hidden="1" x14ac:dyDescent="0.2">
      <c r="A19" s="238" t="s">
        <v>9</v>
      </c>
      <c r="B19" s="239">
        <f>+'[1]Norma CONAC - Ley Ingresos 2018'!C20</f>
        <v>0</v>
      </c>
    </row>
    <row r="20" spans="1:2" s="234" customFormat="1" ht="15" x14ac:dyDescent="0.2">
      <c r="A20" s="238" t="s">
        <v>17</v>
      </c>
      <c r="B20" s="239">
        <f>'Presupuesto de Ingresos  2019'!E34</f>
        <v>2</v>
      </c>
    </row>
    <row r="21" spans="1:2" s="234" customFormat="1" ht="15" hidden="1" x14ac:dyDescent="0.2">
      <c r="A21" s="238" t="s">
        <v>18</v>
      </c>
      <c r="B21" s="239">
        <f>+'[1]Norma CONAC - Ley Ingresos 2018'!C22</f>
        <v>0</v>
      </c>
    </row>
    <row r="22" spans="1:2" s="234" customFormat="1" ht="45" hidden="1" x14ac:dyDescent="0.2">
      <c r="A22" s="238" t="s">
        <v>19</v>
      </c>
      <c r="B22" s="239">
        <f>+'[1]Norma CONAC - Ley Ingresos 2018'!C23</f>
        <v>0</v>
      </c>
    </row>
    <row r="23" spans="1:2" s="234" customFormat="1" ht="15" x14ac:dyDescent="0.2">
      <c r="A23" s="238" t="s">
        <v>20</v>
      </c>
      <c r="B23" s="239">
        <f>'Presupuesto de Ingresos  2019'!E39</f>
        <v>2271432.92</v>
      </c>
    </row>
    <row r="24" spans="1:2" s="234" customFormat="1" ht="30" hidden="1" x14ac:dyDescent="0.2">
      <c r="A24" s="238" t="s">
        <v>21</v>
      </c>
      <c r="B24" s="239">
        <f>+'[1]Norma CONAC - Ley Ingresos 2018'!C25</f>
        <v>0</v>
      </c>
    </row>
    <row r="25" spans="1:2" s="234" customFormat="1" ht="15" hidden="1" x14ac:dyDescent="0.2">
      <c r="A25" s="238" t="s">
        <v>22</v>
      </c>
      <c r="B25" s="239">
        <f>+'[1]Norma CONAC - Ley Ingresos 2018'!C26</f>
        <v>0</v>
      </c>
    </row>
    <row r="26" spans="1:2" s="234" customFormat="1" ht="15" hidden="1" x14ac:dyDescent="0.2">
      <c r="A26" s="238" t="s">
        <v>23</v>
      </c>
      <c r="B26" s="239">
        <f>+'[1]Norma CONAC - Ley Ingresos 2018'!C27</f>
        <v>0</v>
      </c>
    </row>
    <row r="27" spans="1:2" s="234" customFormat="1" ht="15" hidden="1" x14ac:dyDescent="0.2">
      <c r="A27" s="238" t="s">
        <v>24</v>
      </c>
      <c r="B27" s="239">
        <f>+'[1]Norma CONAC - Ley Ingresos 2018'!C28</f>
        <v>0</v>
      </c>
    </row>
    <row r="28" spans="1:2" s="234" customFormat="1" ht="15" hidden="1" x14ac:dyDescent="0.2">
      <c r="A28" s="238" t="s">
        <v>9</v>
      </c>
      <c r="B28" s="239">
        <f>+'[1]Norma CONAC - Ley Ingresos 2018'!C29</f>
        <v>0</v>
      </c>
    </row>
    <row r="29" spans="1:2" s="234" customFormat="1" ht="45" hidden="1" x14ac:dyDescent="0.2">
      <c r="A29" s="238" t="s">
        <v>25</v>
      </c>
      <c r="B29" s="239">
        <f>+'[1]Norma CONAC - Ley Ingresos 2018'!C30</f>
        <v>0</v>
      </c>
    </row>
    <row r="30" spans="1:2" s="234" customFormat="1" ht="15" x14ac:dyDescent="0.2">
      <c r="A30" s="238" t="s">
        <v>26</v>
      </c>
      <c r="B30" s="239">
        <f>'Presupuesto de Ingresos  2019'!E264</f>
        <v>70001</v>
      </c>
    </row>
    <row r="31" spans="1:2" s="234" customFormat="1" ht="15" hidden="1" x14ac:dyDescent="0.2">
      <c r="A31" s="238" t="s">
        <v>27</v>
      </c>
      <c r="B31" s="239">
        <f>+'[1]Norma CONAC - Ley Ingresos 2018'!C32</f>
        <v>0</v>
      </c>
    </row>
    <row r="32" spans="1:2" ht="15" hidden="1" x14ac:dyDescent="0.2">
      <c r="A32" s="238" t="s">
        <v>28</v>
      </c>
      <c r="B32" s="239">
        <f>+'[1]Norma CONAC - Ley Ingresos 2018'!C33</f>
        <v>0</v>
      </c>
    </row>
    <row r="33" spans="1:39" ht="45" hidden="1" x14ac:dyDescent="0.2">
      <c r="A33" s="238" t="s">
        <v>29</v>
      </c>
      <c r="B33" s="239">
        <f>+'[1]Norma CONAC - Ley Ingresos 2018'!C34</f>
        <v>0</v>
      </c>
    </row>
    <row r="34" spans="1:39" ht="15" x14ac:dyDescent="0.2">
      <c r="A34" s="238" t="s">
        <v>30</v>
      </c>
      <c r="B34" s="239">
        <f>'Presupuesto de Ingresos  2019'!E281</f>
        <v>195750.21</v>
      </c>
    </row>
    <row r="35" spans="1:39" ht="15" hidden="1" x14ac:dyDescent="0.2">
      <c r="A35" s="238" t="s">
        <v>31</v>
      </c>
      <c r="B35" s="239">
        <f>+'[1]Norma CONAC - Ley Ingresos 2018'!C36</f>
        <v>0</v>
      </c>
    </row>
    <row r="36" spans="1:39" ht="15" hidden="1" x14ac:dyDescent="0.2">
      <c r="A36" s="238" t="s">
        <v>32</v>
      </c>
      <c r="B36" s="239">
        <f>+'[1]Norma CONAC - Ley Ingresos 2018'!C37</f>
        <v>0</v>
      </c>
    </row>
    <row r="37" spans="1:39" ht="45" hidden="1" x14ac:dyDescent="0.2">
      <c r="A37" s="238" t="s">
        <v>33</v>
      </c>
      <c r="B37" s="239">
        <f>+'[1]Norma CONAC - Ley Ingresos 2018'!C38</f>
        <v>0</v>
      </c>
    </row>
    <row r="38" spans="1:39" ht="15" x14ac:dyDescent="0.2">
      <c r="A38" s="238" t="s">
        <v>1238</v>
      </c>
      <c r="B38" s="239">
        <f>'Presupuesto de Ingresos  2019'!E322</f>
        <v>147777</v>
      </c>
    </row>
    <row r="39" spans="1:39" ht="30" hidden="1" x14ac:dyDescent="0.2">
      <c r="A39" s="238" t="s">
        <v>34</v>
      </c>
      <c r="B39" s="239">
        <f>+'[1]Norma CONAC - Ley Ingresos 2018'!C40</f>
        <v>0</v>
      </c>
    </row>
    <row r="40" spans="1:39" ht="30" hidden="1" x14ac:dyDescent="0.2">
      <c r="A40" s="238" t="s">
        <v>35</v>
      </c>
      <c r="B40" s="239">
        <f>+'[1]Norma CONAC - Ley Ingresos 2018'!C41</f>
        <v>0</v>
      </c>
    </row>
    <row r="41" spans="1:39" s="242" customFormat="1" ht="30" hidden="1" x14ac:dyDescent="0.2">
      <c r="A41" s="238" t="s">
        <v>36</v>
      </c>
      <c r="B41" s="239">
        <f>+'[1]Norma CONAC - Ley Ingresos 2018'!C42</f>
        <v>0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</row>
    <row r="42" spans="1:39" ht="15" hidden="1" x14ac:dyDescent="0.2">
      <c r="A42" s="238" t="s">
        <v>37</v>
      </c>
      <c r="B42" s="239">
        <f>+'[1]Norma CONAC - Ley Ingresos 2018'!C43</f>
        <v>10</v>
      </c>
    </row>
    <row r="43" spans="1:39" ht="15" x14ac:dyDescent="0.2">
      <c r="A43" s="238" t="s">
        <v>38</v>
      </c>
      <c r="B43" s="239">
        <f>'Presupuesto de Ingresos  2019'!E401</f>
        <v>37078421.329999998</v>
      </c>
    </row>
    <row r="44" spans="1:39" ht="15" x14ac:dyDescent="0.2">
      <c r="A44" s="238" t="s">
        <v>39</v>
      </c>
      <c r="B44" s="239">
        <f>'Presupuesto de Ingresos  2019'!E414</f>
        <v>23471172.859999999</v>
      </c>
    </row>
    <row r="45" spans="1:39" ht="15" x14ac:dyDescent="0.2">
      <c r="A45" s="238" t="s">
        <v>40</v>
      </c>
      <c r="B45" s="239">
        <f>'Presupuesto de Ingresos  2019'!E417</f>
        <v>10750000</v>
      </c>
    </row>
    <row r="46" spans="1:39" ht="30" x14ac:dyDescent="0.2">
      <c r="A46" s="238" t="s">
        <v>1239</v>
      </c>
      <c r="B46" s="239">
        <f>'Presupuesto de Ingresos  2019'!E471</f>
        <v>1000000</v>
      </c>
    </row>
    <row r="47" spans="1:39" ht="15" hidden="1" x14ac:dyDescent="0.2">
      <c r="A47" s="238" t="s">
        <v>41</v>
      </c>
      <c r="B47" s="239">
        <f>+'[1]Norma CONAC - Ley Ingresos 2018'!C48</f>
        <v>0</v>
      </c>
    </row>
    <row r="48" spans="1:39" s="234" customFormat="1" ht="15" hidden="1" x14ac:dyDescent="0.2">
      <c r="A48" s="238" t="s">
        <v>42</v>
      </c>
      <c r="B48" s="239">
        <f>+'[1]Norma CONAC - Ley Ingresos 2018'!C49</f>
        <v>0</v>
      </c>
    </row>
    <row r="49" spans="1:5" s="234" customFormat="1" ht="15" hidden="1" x14ac:dyDescent="0.2">
      <c r="A49" s="238" t="s">
        <v>43</v>
      </c>
      <c r="B49" s="239">
        <f>+'[1]Norma CONAC - Ley Ingresos 2018'!C50</f>
        <v>0</v>
      </c>
    </row>
    <row r="50" spans="1:5" s="234" customFormat="1" ht="15" hidden="1" x14ac:dyDescent="0.2">
      <c r="A50" s="238" t="s">
        <v>44</v>
      </c>
      <c r="B50" s="239">
        <f>+'[1]Norma CONAC - Ley Ingresos 2018'!C51</f>
        <v>0</v>
      </c>
    </row>
    <row r="51" spans="1:5" s="234" customFormat="1" ht="15" hidden="1" x14ac:dyDescent="0.2">
      <c r="A51" s="238" t="s">
        <v>45</v>
      </c>
      <c r="B51" s="239">
        <f>+'[1]Norma CONAC - Ley Ingresos 2018'!C52</f>
        <v>0</v>
      </c>
    </row>
    <row r="52" spans="1:5" s="234" customFormat="1" ht="15" hidden="1" x14ac:dyDescent="0.2">
      <c r="A52" s="238" t="s">
        <v>46</v>
      </c>
      <c r="B52" s="239">
        <f>+'[1]Norma CONAC - Ley Ingresos 2018'!C53</f>
        <v>0</v>
      </c>
    </row>
    <row r="53" spans="1:5" s="234" customFormat="1" ht="15" x14ac:dyDescent="0.2">
      <c r="A53" s="238" t="s">
        <v>47</v>
      </c>
      <c r="B53" s="239">
        <f>'Presupuesto de Ingresos  2019'!E485</f>
        <v>500004</v>
      </c>
    </row>
    <row r="54" spans="1:5" s="234" customFormat="1" ht="15" hidden="1" x14ac:dyDescent="0.2">
      <c r="A54" s="238" t="s">
        <v>48</v>
      </c>
      <c r="B54" s="243">
        <f>+'[1]Norma CONAC - Ley Ingresos 2018'!C55</f>
        <v>0</v>
      </c>
    </row>
    <row r="55" spans="1:5" s="234" customFormat="1" ht="15" hidden="1" x14ac:dyDescent="0.2">
      <c r="A55" s="244" t="s">
        <v>49</v>
      </c>
      <c r="B55" s="245">
        <v>0</v>
      </c>
    </row>
    <row r="56" spans="1:5" s="234" customFormat="1" ht="17.25" x14ac:dyDescent="0.2">
      <c r="A56" s="246" t="s">
        <v>1</v>
      </c>
      <c r="B56" s="247">
        <f>'Norma CONAC- Ley Ingresos 2019'!D4</f>
        <v>77633953.709999993</v>
      </c>
    </row>
    <row r="57" spans="1:5" s="234" customFormat="1" x14ac:dyDescent="0.2">
      <c r="A57" s="240"/>
      <c r="B57" s="248"/>
    </row>
    <row r="58" spans="1:5" s="234" customFormat="1" x14ac:dyDescent="0.2">
      <c r="A58" s="240"/>
      <c r="B58" s="248"/>
    </row>
    <row r="59" spans="1:5" s="234" customFormat="1" ht="15" x14ac:dyDescent="0.2">
      <c r="A59" s="249" t="s">
        <v>1029</v>
      </c>
      <c r="B59" s="250" t="s">
        <v>1028</v>
      </c>
    </row>
    <row r="60" spans="1:5" ht="18.75" customHeight="1" x14ac:dyDescent="0.2">
      <c r="A60" s="251" t="s">
        <v>1030</v>
      </c>
      <c r="B60" s="252">
        <v>0</v>
      </c>
      <c r="C60" s="253" t="s">
        <v>1031</v>
      </c>
    </row>
    <row r="61" spans="1:5" s="234" customFormat="1" ht="18.75" customHeight="1" x14ac:dyDescent="0.2">
      <c r="A61" s="251" t="s">
        <v>1032</v>
      </c>
      <c r="B61" s="252">
        <v>0</v>
      </c>
    </row>
    <row r="62" spans="1:5" s="234" customFormat="1" ht="17.25" x14ac:dyDescent="0.2">
      <c r="A62" s="254" t="s">
        <v>1</v>
      </c>
      <c r="B62" s="247">
        <f>SUM(B60:B61)</f>
        <v>0</v>
      </c>
      <c r="D62" s="255">
        <f>+B56+B62</f>
        <v>77633953.709999993</v>
      </c>
      <c r="E62" s="256" t="s">
        <v>1033</v>
      </c>
    </row>
    <row r="66" spans="1:39" s="248" customFormat="1" x14ac:dyDescent="0.2">
      <c r="A66" s="257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234"/>
    </row>
    <row r="236" spans="2:39" x14ac:dyDescent="0.2">
      <c r="E236" s="240"/>
    </row>
    <row r="237" spans="2:39" s="260" customFormat="1" x14ac:dyDescent="0.2">
      <c r="B237" s="258"/>
      <c r="C237" s="234"/>
      <c r="D237" s="259"/>
      <c r="E237" s="259"/>
      <c r="F237" s="259"/>
      <c r="G237" s="259"/>
      <c r="H237" s="259"/>
      <c r="I237" s="259"/>
      <c r="J237" s="259"/>
      <c r="K237" s="259"/>
      <c r="L237" s="259"/>
      <c r="M237" s="259"/>
      <c r="N237" s="259"/>
      <c r="O237" s="259"/>
      <c r="P237" s="259"/>
      <c r="Q237" s="259"/>
      <c r="R237" s="259"/>
      <c r="S237" s="259"/>
      <c r="T237" s="259"/>
      <c r="U237" s="259"/>
      <c r="V237" s="259"/>
      <c r="W237" s="259"/>
      <c r="X237" s="259"/>
      <c r="Y237" s="259"/>
      <c r="Z237" s="259"/>
      <c r="AA237" s="259"/>
      <c r="AB237" s="259"/>
      <c r="AC237" s="259"/>
      <c r="AD237" s="259"/>
      <c r="AE237" s="259"/>
      <c r="AF237" s="259"/>
      <c r="AG237" s="259"/>
      <c r="AH237" s="259"/>
      <c r="AI237" s="259"/>
      <c r="AJ237" s="259"/>
      <c r="AK237" s="259"/>
      <c r="AL237" s="259"/>
      <c r="AM237" s="259"/>
    </row>
    <row r="238" spans="2:39" s="260" customFormat="1" x14ac:dyDescent="0.2">
      <c r="B238" s="258"/>
      <c r="C238" s="234"/>
      <c r="D238" s="259"/>
      <c r="E238" s="259"/>
      <c r="F238" s="259"/>
      <c r="G238" s="259"/>
      <c r="H238" s="259"/>
      <c r="I238" s="259"/>
      <c r="J238" s="259"/>
      <c r="K238" s="259"/>
      <c r="L238" s="259"/>
      <c r="M238" s="259"/>
      <c r="N238" s="259"/>
      <c r="O238" s="259"/>
      <c r="P238" s="259"/>
      <c r="Q238" s="259"/>
      <c r="R238" s="259"/>
      <c r="S238" s="259"/>
      <c r="T238" s="259"/>
      <c r="U238" s="259"/>
      <c r="V238" s="259"/>
      <c r="W238" s="259"/>
      <c r="X238" s="259"/>
      <c r="Y238" s="259"/>
      <c r="Z238" s="259"/>
      <c r="AA238" s="259"/>
      <c r="AB238" s="259"/>
      <c r="AC238" s="259"/>
      <c r="AD238" s="259"/>
      <c r="AE238" s="259"/>
      <c r="AF238" s="259"/>
      <c r="AG238" s="259"/>
      <c r="AH238" s="259"/>
      <c r="AI238" s="259"/>
      <c r="AJ238" s="259"/>
      <c r="AK238" s="259"/>
      <c r="AL238" s="259"/>
      <c r="AM238" s="259"/>
    </row>
    <row r="239" spans="2:39" s="260" customFormat="1" x14ac:dyDescent="0.2">
      <c r="B239" s="258"/>
      <c r="C239" s="234"/>
      <c r="D239" s="259"/>
      <c r="E239" s="259"/>
      <c r="F239" s="259"/>
      <c r="G239" s="259"/>
      <c r="H239" s="259"/>
      <c r="I239" s="259"/>
      <c r="J239" s="259"/>
      <c r="K239" s="259"/>
      <c r="L239" s="259"/>
      <c r="M239" s="259"/>
      <c r="N239" s="259"/>
      <c r="O239" s="259"/>
      <c r="P239" s="259"/>
      <c r="Q239" s="259"/>
      <c r="R239" s="259"/>
      <c r="S239" s="259"/>
      <c r="T239" s="259"/>
      <c r="U239" s="259"/>
      <c r="V239" s="259"/>
      <c r="W239" s="259"/>
      <c r="X239" s="259"/>
      <c r="Y239" s="259"/>
      <c r="Z239" s="259"/>
      <c r="AA239" s="259"/>
      <c r="AB239" s="259"/>
      <c r="AC239" s="259"/>
      <c r="AD239" s="259"/>
      <c r="AE239" s="259"/>
      <c r="AF239" s="259"/>
      <c r="AG239" s="259"/>
      <c r="AH239" s="259"/>
      <c r="AI239" s="259"/>
      <c r="AJ239" s="259"/>
      <c r="AK239" s="259"/>
      <c r="AL239" s="259"/>
      <c r="AM239" s="259"/>
    </row>
    <row r="243" spans="1:5" x14ac:dyDescent="0.2">
      <c r="A243" s="242"/>
      <c r="B243" s="261"/>
      <c r="E243" s="240"/>
    </row>
    <row r="244" spans="1:5" x14ac:dyDescent="0.2">
      <c r="E244" s="234" t="s">
        <v>533</v>
      </c>
    </row>
    <row r="245" spans="1:5" x14ac:dyDescent="0.2">
      <c r="B245" s="262"/>
    </row>
    <row r="246" spans="1:5" x14ac:dyDescent="0.2">
      <c r="B246" s="262"/>
    </row>
    <row r="275" spans="1:5" s="234" customFormat="1" x14ac:dyDescent="0.2">
      <c r="A275" s="240"/>
      <c r="B275" s="263"/>
      <c r="C275" s="259"/>
    </row>
    <row r="276" spans="1:5" s="234" customFormat="1" x14ac:dyDescent="0.2">
      <c r="A276" s="240"/>
      <c r="B276" s="263"/>
      <c r="C276" s="259"/>
    </row>
    <row r="277" spans="1:5" s="234" customFormat="1" x14ac:dyDescent="0.2">
      <c r="A277" s="240"/>
      <c r="B277" s="263"/>
      <c r="C277" s="259"/>
    </row>
    <row r="282" spans="1:5" s="234" customFormat="1" x14ac:dyDescent="0.2">
      <c r="A282" s="240"/>
      <c r="B282" s="248"/>
      <c r="E282" s="234" t="s">
        <v>534</v>
      </c>
    </row>
    <row r="294" spans="1:3" s="234" customFormat="1" x14ac:dyDescent="0.2">
      <c r="A294" s="240"/>
      <c r="B294" s="248"/>
      <c r="C294" s="259"/>
    </row>
  </sheetData>
  <sheetProtection password="CDE3" sheet="1" objects="1" scenarios="1"/>
  <pageMargins left="0.9055118110236221" right="0.39370078740157483" top="0.55118110236220474" bottom="0.35433070866141736" header="0.31496062992125984" footer="0.31496062992125984"/>
  <pageSetup scale="90" orientation="portrait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5"/>
  <sheetViews>
    <sheetView zoomScale="90" zoomScaleNormal="90" workbookViewId="0">
      <selection activeCell="B2" sqref="B2"/>
    </sheetView>
  </sheetViews>
  <sheetFormatPr baseColWidth="10" defaultRowHeight="15" x14ac:dyDescent="0.25"/>
  <cols>
    <col min="1" max="1" width="3.7109375" style="265" customWidth="1"/>
    <col min="2" max="2" width="11.42578125" style="274" customWidth="1"/>
    <col min="3" max="3" width="68.42578125" style="294" customWidth="1"/>
    <col min="4" max="4" width="23" style="265" customWidth="1"/>
    <col min="5" max="5" width="2.5703125" style="276" customWidth="1"/>
    <col min="6" max="6" width="35.7109375" style="277" bestFit="1" customWidth="1"/>
    <col min="7" max="16384" width="11.42578125" style="268"/>
  </cols>
  <sheetData>
    <row r="1" spans="1:9" s="241" customFormat="1" ht="18.75" x14ac:dyDescent="0.3">
      <c r="A1" s="494" t="s">
        <v>1034</v>
      </c>
      <c r="B1" s="494"/>
      <c r="C1" s="494"/>
    </row>
    <row r="2" spans="1:9" s="241" customFormat="1" ht="19.5" thickBot="1" x14ac:dyDescent="0.35">
      <c r="A2" s="264"/>
      <c r="B2" s="264"/>
      <c r="C2" s="264"/>
    </row>
    <row r="3" spans="1:9" ht="45.75" customHeight="1" thickBot="1" x14ac:dyDescent="0.4">
      <c r="B3" s="495" t="s">
        <v>1240</v>
      </c>
      <c r="C3" s="496"/>
      <c r="D3" s="497"/>
      <c r="E3" s="266"/>
      <c r="F3" s="267"/>
    </row>
    <row r="4" spans="1:9" ht="27" customHeight="1" x14ac:dyDescent="0.35">
      <c r="A4" s="269"/>
      <c r="B4" s="498" t="s">
        <v>1035</v>
      </c>
      <c r="C4" s="499"/>
      <c r="D4" s="412">
        <f>+D16+D17</f>
        <v>4686576.5200000005</v>
      </c>
      <c r="E4" s="270"/>
      <c r="F4" s="271"/>
    </row>
    <row r="5" spans="1:9" ht="27" customHeight="1" x14ac:dyDescent="0.35">
      <c r="A5" s="269"/>
      <c r="B5" s="500" t="s">
        <v>1036</v>
      </c>
      <c r="C5" s="501"/>
      <c r="D5" s="413">
        <f>+D19+D20+D21+D22+D23+D24</f>
        <v>500004</v>
      </c>
      <c r="E5" s="270"/>
      <c r="F5" s="271"/>
    </row>
    <row r="6" spans="1:9" ht="27" customHeight="1" x14ac:dyDescent="0.35">
      <c r="A6" s="269"/>
      <c r="B6" s="500" t="s">
        <v>1037</v>
      </c>
      <c r="C6" s="501"/>
      <c r="D6" s="413">
        <f>+D26+D27+D28</f>
        <v>147777</v>
      </c>
      <c r="E6" s="270"/>
      <c r="F6" s="271"/>
    </row>
    <row r="7" spans="1:9" ht="27" customHeight="1" x14ac:dyDescent="0.35">
      <c r="A7" s="269"/>
      <c r="B7" s="500" t="s">
        <v>1038</v>
      </c>
      <c r="C7" s="501"/>
      <c r="D7" s="413">
        <f>+D30+D31+D32+D33+D34+D35+D36+D37+D38+D39+D40+D41+D42+D43+D44+D45+D46+D47+D48+D49+D50+D51+D52+D53+D54+D55+D56+D57+D58+D59+D60+D61+D62+D63+D64+D65+D66+D67+D68+D69+D70</f>
        <v>70049596.189999998</v>
      </c>
      <c r="E7" s="270"/>
      <c r="F7" s="271"/>
    </row>
    <row r="8" spans="1:9" ht="27" customHeight="1" x14ac:dyDescent="0.35">
      <c r="A8" s="269"/>
      <c r="B8" s="500" t="s">
        <v>1039</v>
      </c>
      <c r="C8" s="501"/>
      <c r="D8" s="413">
        <f>+D72+D73+D74+D75+D76+D77+D78+D79+D80+D81+D82+D83</f>
        <v>1250000</v>
      </c>
      <c r="E8" s="270"/>
      <c r="F8" s="271"/>
    </row>
    <row r="9" spans="1:9" ht="27" customHeight="1" x14ac:dyDescent="0.35">
      <c r="A9" s="269"/>
      <c r="B9" s="502" t="s">
        <v>1041</v>
      </c>
      <c r="C9" s="503"/>
      <c r="D9" s="413">
        <f>+D85+D86+D87+D88+D89+D90</f>
        <v>1000000</v>
      </c>
      <c r="E9" s="270"/>
      <c r="F9" s="271"/>
    </row>
    <row r="10" spans="1:9" ht="27.75" customHeight="1" x14ac:dyDescent="0.35">
      <c r="A10" s="269"/>
      <c r="B10" s="504" t="s">
        <v>554</v>
      </c>
      <c r="C10" s="505"/>
      <c r="D10" s="414">
        <f>SUM(D4:D9)</f>
        <v>77633953.709999993</v>
      </c>
      <c r="E10" s="270"/>
      <c r="F10" s="273">
        <f>+D10-D91</f>
        <v>0</v>
      </c>
    </row>
    <row r="11" spans="1:9" ht="22.5" thickBot="1" x14ac:dyDescent="0.3">
      <c r="B11" s="415"/>
      <c r="C11" s="275"/>
      <c r="D11" s="416"/>
    </row>
    <row r="12" spans="1:9" ht="45.75" customHeight="1" thickBot="1" x14ac:dyDescent="0.4">
      <c r="B12" s="495" t="s">
        <v>1246</v>
      </c>
      <c r="C12" s="496"/>
      <c r="D12" s="497"/>
      <c r="E12" s="266"/>
      <c r="F12" s="267"/>
    </row>
    <row r="13" spans="1:9" ht="21.75" customHeight="1" thickBot="1" x14ac:dyDescent="0.4">
      <c r="A13" s="269"/>
      <c r="B13" s="278" t="s">
        <v>550</v>
      </c>
      <c r="C13" s="279" t="s">
        <v>51</v>
      </c>
      <c r="D13" s="280" t="s">
        <v>376</v>
      </c>
      <c r="E13" s="270"/>
      <c r="F13" s="271"/>
    </row>
    <row r="14" spans="1:9" ht="12.75" hidden="1" customHeight="1" x14ac:dyDescent="0.4">
      <c r="A14" s="269"/>
      <c r="B14" s="417"/>
      <c r="C14" s="281"/>
      <c r="D14" s="418"/>
      <c r="E14" s="270"/>
      <c r="F14" s="271"/>
    </row>
    <row r="15" spans="1:9" ht="24.75" customHeight="1" thickBot="1" x14ac:dyDescent="0.4">
      <c r="A15" s="269"/>
      <c r="B15" s="506" t="s">
        <v>1035</v>
      </c>
      <c r="C15" s="507"/>
      <c r="D15" s="508"/>
      <c r="E15" s="270"/>
      <c r="F15" s="271"/>
    </row>
    <row r="16" spans="1:9" ht="25.5" customHeight="1" x14ac:dyDescent="0.35">
      <c r="A16" s="269"/>
      <c r="B16" s="447">
        <v>111</v>
      </c>
      <c r="C16" s="448" t="s">
        <v>567</v>
      </c>
      <c r="D16" s="419">
        <f>'Presupuesto de Ingresos  2019'!I9+'Presupuesto de Ingresos  2019'!I34+'Presupuesto de Ingresos  2019'!I39+'Presupuesto de Ingresos  2019'!I264+'Presupuesto de Ingresos  2019'!I281</f>
        <v>4686576.5200000005</v>
      </c>
      <c r="E16" s="270"/>
      <c r="F16" s="444" t="s">
        <v>828</v>
      </c>
      <c r="I16" s="282"/>
    </row>
    <row r="17" spans="1:6" ht="25.5" customHeight="1" thickBot="1" x14ac:dyDescent="0.4">
      <c r="A17" s="11" t="s">
        <v>791</v>
      </c>
      <c r="B17" s="449">
        <v>112</v>
      </c>
      <c r="C17" s="450" t="s">
        <v>818</v>
      </c>
      <c r="D17" s="419">
        <f>'Presupuesto de Ingresos  2019'!I207</f>
        <v>0</v>
      </c>
      <c r="E17" s="284"/>
      <c r="F17" s="444" t="s">
        <v>828</v>
      </c>
    </row>
    <row r="18" spans="1:6" ht="24.75" customHeight="1" thickBot="1" x14ac:dyDescent="0.4">
      <c r="A18" s="269"/>
      <c r="B18" s="491" t="s">
        <v>1036</v>
      </c>
      <c r="C18" s="492"/>
      <c r="D18" s="493"/>
      <c r="E18" s="270"/>
      <c r="F18" s="271"/>
    </row>
    <row r="19" spans="1:6" ht="25.5" customHeight="1" x14ac:dyDescent="0.35">
      <c r="A19" s="269"/>
      <c r="B19" s="451">
        <v>211</v>
      </c>
      <c r="C19" s="448" t="s">
        <v>524</v>
      </c>
      <c r="D19" s="420">
        <f>'Presupuesto de Ingresos  2019'!I488</f>
        <v>1</v>
      </c>
      <c r="E19" s="270"/>
      <c r="F19" s="271" t="s">
        <v>891</v>
      </c>
    </row>
    <row r="20" spans="1:6" ht="25.5" customHeight="1" x14ac:dyDescent="0.35">
      <c r="A20" s="269"/>
      <c r="B20" s="451">
        <v>212</v>
      </c>
      <c r="C20" s="448" t="s">
        <v>547</v>
      </c>
      <c r="D20" s="420">
        <f>'Presupuesto de Ingresos  2019'!I489</f>
        <v>1</v>
      </c>
      <c r="E20" s="270"/>
      <c r="F20" s="271" t="s">
        <v>891</v>
      </c>
    </row>
    <row r="21" spans="1:6" ht="25.5" customHeight="1" x14ac:dyDescent="0.35">
      <c r="A21" s="11" t="s">
        <v>791</v>
      </c>
      <c r="B21" s="452">
        <v>213</v>
      </c>
      <c r="C21" s="450" t="s">
        <v>548</v>
      </c>
      <c r="D21" s="420">
        <f>'Presupuesto de Ingresos  2019'!I490</f>
        <v>1</v>
      </c>
      <c r="E21" s="270"/>
      <c r="F21" s="271" t="s">
        <v>891</v>
      </c>
    </row>
    <row r="22" spans="1:6" ht="25.5" customHeight="1" x14ac:dyDescent="0.35">
      <c r="A22" s="269"/>
      <c r="B22" s="452">
        <v>214</v>
      </c>
      <c r="C22" s="450" t="s">
        <v>530</v>
      </c>
      <c r="D22" s="420">
        <f>'Presupuesto de Ingresos  2019'!I492</f>
        <v>1</v>
      </c>
      <c r="E22" s="270"/>
      <c r="F22" s="271" t="s">
        <v>891</v>
      </c>
    </row>
    <row r="23" spans="1:6" ht="25.5" customHeight="1" x14ac:dyDescent="0.35">
      <c r="A23" s="269"/>
      <c r="B23" s="452">
        <v>215</v>
      </c>
      <c r="C23" s="450" t="s">
        <v>532</v>
      </c>
      <c r="D23" s="420">
        <f>'Presupuesto de Ingresos  2019'!I493</f>
        <v>0</v>
      </c>
      <c r="E23" s="270"/>
      <c r="F23" s="271" t="s">
        <v>891</v>
      </c>
    </row>
    <row r="24" spans="1:6" ht="25.5" customHeight="1" thickBot="1" x14ac:dyDescent="0.4">
      <c r="A24" s="269"/>
      <c r="B24" s="452">
        <f>+'[1]Presupuesto de Ingresos  2018'!H509</f>
        <v>221</v>
      </c>
      <c r="C24" s="450" t="str">
        <f>+'[1]Presupuesto de Ingresos  2018'!I509</f>
        <v>SEFIN</v>
      </c>
      <c r="D24" s="420">
        <f>'Presupuesto de Ingresos  2019'!I495</f>
        <v>500000</v>
      </c>
      <c r="E24" s="270"/>
      <c r="F24" s="271" t="s">
        <v>891</v>
      </c>
    </row>
    <row r="25" spans="1:6" ht="24.75" customHeight="1" thickBot="1" x14ac:dyDescent="0.4">
      <c r="A25" s="269"/>
      <c r="B25" s="491" t="s">
        <v>1037</v>
      </c>
      <c r="C25" s="492"/>
      <c r="D25" s="493"/>
      <c r="E25" s="270"/>
      <c r="F25" s="271"/>
    </row>
    <row r="26" spans="1:6" ht="25.5" customHeight="1" x14ac:dyDescent="0.35">
      <c r="A26" s="269"/>
      <c r="B26" s="449">
        <v>411</v>
      </c>
      <c r="C26" s="450" t="s">
        <v>817</v>
      </c>
      <c r="D26" s="420">
        <f>'Presupuesto de Ingresos  2019'!I336+'Presupuesto de Ingresos  2019'!I347+'Presupuesto de Ingresos  2019'!I355</f>
        <v>8</v>
      </c>
      <c r="E26" s="270"/>
      <c r="F26" s="444" t="s">
        <v>828</v>
      </c>
    </row>
    <row r="27" spans="1:6" ht="25.5" customHeight="1" x14ac:dyDescent="0.35">
      <c r="A27" s="269"/>
      <c r="B27" s="449">
        <v>412</v>
      </c>
      <c r="C27" s="450" t="s">
        <v>813</v>
      </c>
      <c r="D27" s="420">
        <f>'Presupuesto de Ingresos  2019'!I325+'Presupuesto de Ingresos  2019'!I340</f>
        <v>147769</v>
      </c>
      <c r="E27" s="270"/>
      <c r="F27" s="444" t="s">
        <v>828</v>
      </c>
    </row>
    <row r="28" spans="1:6" ht="25.5" customHeight="1" thickBot="1" x14ac:dyDescent="0.4">
      <c r="A28" s="269"/>
      <c r="B28" s="449">
        <v>421</v>
      </c>
      <c r="C28" s="450" t="s">
        <v>553</v>
      </c>
      <c r="D28" s="420">
        <f>'Presupuesto de Ingresos  2019'!I358</f>
        <v>0</v>
      </c>
      <c r="E28" s="284"/>
      <c r="F28" s="444" t="s">
        <v>828</v>
      </c>
    </row>
    <row r="29" spans="1:6" ht="24.75" customHeight="1" thickBot="1" x14ac:dyDescent="0.4">
      <c r="A29" s="269"/>
      <c r="B29" s="491" t="s">
        <v>1038</v>
      </c>
      <c r="C29" s="492"/>
      <c r="D29" s="493"/>
      <c r="E29" s="270"/>
      <c r="F29" s="271"/>
    </row>
    <row r="30" spans="1:6" ht="25.5" customHeight="1" x14ac:dyDescent="0.35">
      <c r="A30" s="269"/>
      <c r="B30" s="449">
        <v>511</v>
      </c>
      <c r="C30" s="450" t="s">
        <v>924</v>
      </c>
      <c r="D30" s="420">
        <f>'Presupuesto de Ingresos  2019'!I415</f>
        <v>11857845.609999999</v>
      </c>
      <c r="E30" s="270"/>
      <c r="F30" s="445" t="s">
        <v>829</v>
      </c>
    </row>
    <row r="31" spans="1:6" ht="25.5" customHeight="1" x14ac:dyDescent="0.35">
      <c r="A31" s="269"/>
      <c r="B31" s="449">
        <v>512</v>
      </c>
      <c r="C31" s="450" t="s">
        <v>925</v>
      </c>
      <c r="D31" s="420">
        <f>'Presupuesto de Ingresos  2019'!I416</f>
        <v>11613327.25</v>
      </c>
      <c r="E31" s="270"/>
      <c r="F31" s="445" t="s">
        <v>829</v>
      </c>
    </row>
    <row r="32" spans="1:6" ht="25.5" customHeight="1" x14ac:dyDescent="0.35">
      <c r="A32" s="269"/>
      <c r="B32" s="449">
        <v>521</v>
      </c>
      <c r="C32" s="450" t="s">
        <v>922</v>
      </c>
      <c r="D32" s="420">
        <f>'Presupuesto de Ingresos  2019'!I483</f>
        <v>0</v>
      </c>
      <c r="E32" s="270"/>
      <c r="F32" s="445" t="s">
        <v>829</v>
      </c>
    </row>
    <row r="33" spans="1:6" ht="25.5" customHeight="1" x14ac:dyDescent="0.35">
      <c r="A33" s="269"/>
      <c r="B33" s="449">
        <v>522</v>
      </c>
      <c r="C33" s="450" t="s">
        <v>814</v>
      </c>
      <c r="D33" s="420">
        <f>'Presupuesto de Ingresos  2019'!I423</f>
        <v>0</v>
      </c>
      <c r="E33" s="270"/>
      <c r="F33" s="445" t="s">
        <v>829</v>
      </c>
    </row>
    <row r="34" spans="1:6" ht="25.5" customHeight="1" x14ac:dyDescent="0.35">
      <c r="A34" s="269"/>
      <c r="B34" s="449">
        <v>531</v>
      </c>
      <c r="C34" s="450" t="s">
        <v>798</v>
      </c>
      <c r="D34" s="420">
        <f>'Presupuesto de Ingresos  2019'!I424</f>
        <v>1000000</v>
      </c>
      <c r="E34" s="270"/>
      <c r="F34" s="445" t="s">
        <v>829</v>
      </c>
    </row>
    <row r="35" spans="1:6" ht="25.5" customHeight="1" x14ac:dyDescent="0.35">
      <c r="A35" s="269"/>
      <c r="B35" s="449">
        <v>532</v>
      </c>
      <c r="C35" s="450" t="s">
        <v>353</v>
      </c>
      <c r="D35" s="420">
        <f>'Presupuesto de Ingresos  2019'!I425</f>
        <v>0</v>
      </c>
      <c r="E35" s="270"/>
      <c r="F35" s="445" t="s">
        <v>829</v>
      </c>
    </row>
    <row r="36" spans="1:6" ht="25.5" customHeight="1" x14ac:dyDescent="0.35">
      <c r="A36" s="269"/>
      <c r="B36" s="449">
        <v>533</v>
      </c>
      <c r="C36" s="450" t="s">
        <v>503</v>
      </c>
      <c r="D36" s="420">
        <f>'Presupuesto de Ingresos  2019'!I426</f>
        <v>0</v>
      </c>
      <c r="E36" s="270"/>
      <c r="F36" s="445" t="s">
        <v>829</v>
      </c>
    </row>
    <row r="37" spans="1:6" ht="25.5" customHeight="1" x14ac:dyDescent="0.35">
      <c r="A37" s="269"/>
      <c r="B37" s="449">
        <v>534</v>
      </c>
      <c r="C37" s="450" t="s">
        <v>349</v>
      </c>
      <c r="D37" s="420">
        <f>'Presupuesto de Ingresos  2019'!I427</f>
        <v>0</v>
      </c>
      <c r="E37" s="270"/>
      <c r="F37" s="445" t="s">
        <v>829</v>
      </c>
    </row>
    <row r="38" spans="1:6" ht="25.5" customHeight="1" x14ac:dyDescent="0.35">
      <c r="A38" s="269"/>
      <c r="B38" s="449">
        <v>535</v>
      </c>
      <c r="C38" s="450" t="s">
        <v>504</v>
      </c>
      <c r="D38" s="420">
        <f>'Presupuesto de Ingresos  2019'!I428</f>
        <v>0</v>
      </c>
      <c r="E38" s="270"/>
      <c r="F38" s="445" t="s">
        <v>829</v>
      </c>
    </row>
    <row r="39" spans="1:6" ht="25.5" customHeight="1" x14ac:dyDescent="0.35">
      <c r="A39" s="269"/>
      <c r="B39" s="449">
        <v>536</v>
      </c>
      <c r="C39" s="450" t="s">
        <v>505</v>
      </c>
      <c r="D39" s="420">
        <f>'Presupuesto de Ingresos  2019'!I429</f>
        <v>0</v>
      </c>
      <c r="E39" s="270"/>
      <c r="F39" s="445" t="s">
        <v>829</v>
      </c>
    </row>
    <row r="40" spans="1:6" ht="25.5" customHeight="1" x14ac:dyDescent="0.35">
      <c r="A40" s="269"/>
      <c r="B40" s="449">
        <v>537</v>
      </c>
      <c r="C40" s="450" t="s">
        <v>799</v>
      </c>
      <c r="D40" s="420">
        <f>'Presupuesto de Ingresos  2019'!I430</f>
        <v>200000</v>
      </c>
      <c r="E40" s="270"/>
      <c r="F40" s="445" t="s">
        <v>829</v>
      </c>
    </row>
    <row r="41" spans="1:6" ht="25.5" customHeight="1" x14ac:dyDescent="0.35">
      <c r="A41" s="269"/>
      <c r="B41" s="449">
        <v>538</v>
      </c>
      <c r="C41" s="450" t="s">
        <v>927</v>
      </c>
      <c r="D41" s="420">
        <f>'Presupuesto de Ingresos  2019'!I431</f>
        <v>0</v>
      </c>
      <c r="E41" s="270"/>
      <c r="F41" s="445" t="s">
        <v>829</v>
      </c>
    </row>
    <row r="42" spans="1:6" ht="25.5" customHeight="1" x14ac:dyDescent="0.35">
      <c r="A42" s="269"/>
      <c r="B42" s="449">
        <v>539</v>
      </c>
      <c r="C42" s="450" t="s">
        <v>1094</v>
      </c>
      <c r="D42" s="420">
        <f>'Presupuesto de Ingresos  2019'!I432</f>
        <v>0</v>
      </c>
      <c r="E42" s="270"/>
      <c r="F42" s="445" t="s">
        <v>829</v>
      </c>
    </row>
    <row r="43" spans="1:6" ht="25.5" customHeight="1" x14ac:dyDescent="0.35">
      <c r="A43" s="269"/>
      <c r="B43" s="449">
        <v>541</v>
      </c>
      <c r="C43" s="450" t="s">
        <v>800</v>
      </c>
      <c r="D43" s="420">
        <f>'Presupuesto de Ingresos  2019'!I433</f>
        <v>0</v>
      </c>
      <c r="E43" s="270"/>
      <c r="F43" s="445" t="s">
        <v>829</v>
      </c>
    </row>
    <row r="44" spans="1:6" ht="25.5" customHeight="1" x14ac:dyDescent="0.35">
      <c r="A44" s="269"/>
      <c r="B44" s="449">
        <v>542</v>
      </c>
      <c r="C44" s="450" t="s">
        <v>801</v>
      </c>
      <c r="D44" s="420">
        <f>'Presupuesto de Ingresos  2019'!I434</f>
        <v>0</v>
      </c>
      <c r="E44" s="270"/>
      <c r="F44" s="445" t="s">
        <v>829</v>
      </c>
    </row>
    <row r="45" spans="1:6" ht="25.5" customHeight="1" x14ac:dyDescent="0.35">
      <c r="A45" s="269"/>
      <c r="B45" s="449">
        <v>543</v>
      </c>
      <c r="C45" s="450" t="s">
        <v>802</v>
      </c>
      <c r="D45" s="420">
        <f>'Presupuesto de Ingresos  2019'!I435</f>
        <v>300000</v>
      </c>
      <c r="E45" s="270"/>
      <c r="F45" s="445" t="s">
        <v>829</v>
      </c>
    </row>
    <row r="46" spans="1:6" ht="25.5" customHeight="1" x14ac:dyDescent="0.35">
      <c r="A46" s="269"/>
      <c r="B46" s="449">
        <v>544</v>
      </c>
      <c r="C46" s="450" t="s">
        <v>815</v>
      </c>
      <c r="D46" s="420">
        <f>'Presupuesto de Ingresos  2019'!I436</f>
        <v>0</v>
      </c>
      <c r="E46" s="270"/>
      <c r="F46" s="445" t="s">
        <v>829</v>
      </c>
    </row>
    <row r="47" spans="1:6" ht="25.5" customHeight="1" x14ac:dyDescent="0.35">
      <c r="A47" s="269"/>
      <c r="B47" s="449">
        <v>551</v>
      </c>
      <c r="C47" s="450" t="s">
        <v>803</v>
      </c>
      <c r="D47" s="420">
        <f>'Presupuesto de Ingresos  2019'!I437</f>
        <v>0</v>
      </c>
      <c r="E47" s="270"/>
      <c r="F47" s="445" t="s">
        <v>829</v>
      </c>
    </row>
    <row r="48" spans="1:6" ht="25.5" customHeight="1" x14ac:dyDescent="0.35">
      <c r="A48" s="269"/>
      <c r="B48" s="449">
        <v>552</v>
      </c>
      <c r="C48" s="450" t="s">
        <v>819</v>
      </c>
      <c r="D48" s="420">
        <f>'Presupuesto de Ingresos  2019'!I438</f>
        <v>0</v>
      </c>
      <c r="E48" s="270"/>
      <c r="F48" s="445" t="s">
        <v>829</v>
      </c>
    </row>
    <row r="49" spans="1:6" ht="25.5" customHeight="1" x14ac:dyDescent="0.35">
      <c r="A49" s="11" t="s">
        <v>791</v>
      </c>
      <c r="B49" s="449">
        <v>553</v>
      </c>
      <c r="C49" s="450" t="s">
        <v>804</v>
      </c>
      <c r="D49" s="420">
        <f>'Presupuesto de Ingresos  2019'!I439</f>
        <v>0</v>
      </c>
      <c r="E49" s="270"/>
      <c r="F49" s="445" t="s">
        <v>829</v>
      </c>
    </row>
    <row r="50" spans="1:6" ht="25.5" customHeight="1" x14ac:dyDescent="0.35">
      <c r="A50" s="11" t="s">
        <v>791</v>
      </c>
      <c r="B50" s="449">
        <v>554</v>
      </c>
      <c r="C50" s="450" t="s">
        <v>805</v>
      </c>
      <c r="D50" s="420">
        <f>'Presupuesto de Ingresos  2019'!I440</f>
        <v>0</v>
      </c>
      <c r="E50" s="270"/>
      <c r="F50" s="445" t="s">
        <v>829</v>
      </c>
    </row>
    <row r="51" spans="1:6" ht="25.5" customHeight="1" x14ac:dyDescent="0.35">
      <c r="A51" s="11" t="s">
        <v>791</v>
      </c>
      <c r="B51" s="449">
        <v>555</v>
      </c>
      <c r="C51" s="450" t="s">
        <v>806</v>
      </c>
      <c r="D51" s="420">
        <f>'Presupuesto de Ingresos  2019'!I441</f>
        <v>2100000</v>
      </c>
      <c r="E51" s="270"/>
      <c r="F51" s="445" t="s">
        <v>829</v>
      </c>
    </row>
    <row r="52" spans="1:6" ht="25.5" customHeight="1" x14ac:dyDescent="0.35">
      <c r="A52" s="269"/>
      <c r="B52" s="449">
        <v>556</v>
      </c>
      <c r="C52" s="450" t="s">
        <v>807</v>
      </c>
      <c r="D52" s="420">
        <f>'Presupuesto de Ingresos  2019'!I442</f>
        <v>0</v>
      </c>
      <c r="E52" s="270"/>
      <c r="F52" s="445" t="s">
        <v>829</v>
      </c>
    </row>
    <row r="53" spans="1:6" ht="25.5" customHeight="1" x14ac:dyDescent="0.35">
      <c r="A53" s="269"/>
      <c r="B53" s="449">
        <v>557</v>
      </c>
      <c r="C53" s="450" t="s">
        <v>808</v>
      </c>
      <c r="D53" s="420">
        <f>'Presupuesto de Ingresos  2019'!I443</f>
        <v>0</v>
      </c>
      <c r="E53" s="270"/>
      <c r="F53" s="445" t="s">
        <v>829</v>
      </c>
    </row>
    <row r="54" spans="1:6" ht="25.5" customHeight="1" x14ac:dyDescent="0.35">
      <c r="A54" s="269"/>
      <c r="B54" s="449">
        <v>558</v>
      </c>
      <c r="C54" s="450" t="s">
        <v>928</v>
      </c>
      <c r="D54" s="420">
        <f>'Presupuesto de Ingresos  2019'!I444</f>
        <v>1500000</v>
      </c>
      <c r="E54" s="270"/>
      <c r="F54" s="445" t="s">
        <v>829</v>
      </c>
    </row>
    <row r="55" spans="1:6" ht="25.5" customHeight="1" x14ac:dyDescent="0.35">
      <c r="A55" s="269"/>
      <c r="B55" s="449">
        <v>559</v>
      </c>
      <c r="C55" s="450" t="s">
        <v>929</v>
      </c>
      <c r="D55" s="420">
        <f>'Presupuesto de Ingresos  2019'!I445</f>
        <v>0</v>
      </c>
      <c r="E55" s="270"/>
      <c r="F55" s="445" t="s">
        <v>829</v>
      </c>
    </row>
    <row r="56" spans="1:6" ht="25.5" customHeight="1" x14ac:dyDescent="0.35">
      <c r="A56" s="269"/>
      <c r="B56" s="449" t="s">
        <v>933</v>
      </c>
      <c r="C56" s="450" t="s">
        <v>930</v>
      </c>
      <c r="D56" s="420">
        <f>'Presupuesto de Ingresos  2019'!I446</f>
        <v>0</v>
      </c>
      <c r="E56" s="270"/>
      <c r="F56" s="445" t="s">
        <v>829</v>
      </c>
    </row>
    <row r="57" spans="1:6" ht="25.5" customHeight="1" x14ac:dyDescent="0.35">
      <c r="A57" s="269"/>
      <c r="B57" s="449" t="s">
        <v>934</v>
      </c>
      <c r="C57" s="450" t="s">
        <v>931</v>
      </c>
      <c r="D57" s="420">
        <f>'Presupuesto de Ingresos  2019'!I447</f>
        <v>0</v>
      </c>
      <c r="E57" s="270"/>
      <c r="F57" s="445" t="s">
        <v>829</v>
      </c>
    </row>
    <row r="58" spans="1:6" ht="25.5" customHeight="1" x14ac:dyDescent="0.35">
      <c r="A58" s="269"/>
      <c r="B58" s="449" t="s">
        <v>917</v>
      </c>
      <c r="C58" s="450" t="s">
        <v>932</v>
      </c>
      <c r="D58" s="420">
        <f>'Presupuesto de Ingresos  2019'!I448</f>
        <v>2500000</v>
      </c>
      <c r="E58" s="270"/>
      <c r="F58" s="445" t="s">
        <v>829</v>
      </c>
    </row>
    <row r="59" spans="1:6" ht="25.5" customHeight="1" x14ac:dyDescent="0.35">
      <c r="A59" s="269"/>
      <c r="B59" s="449" t="s">
        <v>919</v>
      </c>
      <c r="C59" s="450" t="s">
        <v>936</v>
      </c>
      <c r="D59" s="420">
        <f>'Presupuesto de Ingresos  2019'!I449</f>
        <v>0</v>
      </c>
      <c r="E59" s="270"/>
      <c r="F59" s="445" t="s">
        <v>829</v>
      </c>
    </row>
    <row r="60" spans="1:6" ht="25.5" customHeight="1" x14ac:dyDescent="0.35">
      <c r="A60" s="269"/>
      <c r="B60" s="449" t="s">
        <v>920</v>
      </c>
      <c r="C60" s="450" t="s">
        <v>918</v>
      </c>
      <c r="D60" s="420">
        <f>'Presupuesto de Ingresos  2019'!I450</f>
        <v>0</v>
      </c>
      <c r="E60" s="270"/>
      <c r="F60" s="445" t="s">
        <v>829</v>
      </c>
    </row>
    <row r="61" spans="1:6" ht="25.5" customHeight="1" x14ac:dyDescent="0.35">
      <c r="A61" s="269"/>
      <c r="B61" s="449" t="s">
        <v>935</v>
      </c>
      <c r="C61" s="450" t="s">
        <v>1040</v>
      </c>
      <c r="D61" s="420">
        <f>'Presupuesto de Ingresos  2019'!I451</f>
        <v>1900000</v>
      </c>
      <c r="E61" s="270"/>
      <c r="F61" s="445" t="s">
        <v>829</v>
      </c>
    </row>
    <row r="62" spans="1:6" ht="18.75" customHeight="1" x14ac:dyDescent="0.35">
      <c r="A62" s="269"/>
      <c r="B62" s="449">
        <v>561</v>
      </c>
      <c r="C62" s="450" t="s">
        <v>923</v>
      </c>
      <c r="D62" s="420">
        <f>'Presupuesto de Ingresos  2019'!I401</f>
        <v>37078421.329999998</v>
      </c>
      <c r="E62" s="270"/>
      <c r="F62" s="444" t="s">
        <v>828</v>
      </c>
    </row>
    <row r="63" spans="1:6" ht="25.5" customHeight="1" x14ac:dyDescent="0.35">
      <c r="A63" s="269"/>
      <c r="B63" s="449">
        <v>571</v>
      </c>
      <c r="C63" s="450" t="s">
        <v>809</v>
      </c>
      <c r="D63" s="420">
        <f>'Presupuesto de Ingresos  2019'!I452</f>
        <v>0</v>
      </c>
      <c r="E63" s="284"/>
      <c r="F63" s="445" t="s">
        <v>829</v>
      </c>
    </row>
    <row r="64" spans="1:6" ht="25.5" customHeight="1" x14ac:dyDescent="0.35">
      <c r="A64" s="269"/>
      <c r="B64" s="449">
        <v>572</v>
      </c>
      <c r="C64" s="450" t="s">
        <v>810</v>
      </c>
      <c r="D64" s="420">
        <f>'Presupuesto de Ingresos  2019'!I453</f>
        <v>0</v>
      </c>
      <c r="E64" s="284"/>
      <c r="F64" s="445" t="s">
        <v>829</v>
      </c>
    </row>
    <row r="65" spans="1:6" ht="25.5" customHeight="1" x14ac:dyDescent="0.35">
      <c r="A65" s="269"/>
      <c r="B65" s="449">
        <v>573</v>
      </c>
      <c r="C65" s="450" t="s">
        <v>816</v>
      </c>
      <c r="D65" s="420">
        <f>'Presupuesto de Ingresos  2019'!I454</f>
        <v>0</v>
      </c>
      <c r="E65" s="284"/>
      <c r="F65" s="445" t="s">
        <v>829</v>
      </c>
    </row>
    <row r="66" spans="1:6" ht="25.5" customHeight="1" x14ac:dyDescent="0.35">
      <c r="A66" s="269"/>
      <c r="B66" s="449">
        <v>574</v>
      </c>
      <c r="C66" s="450" t="s">
        <v>507</v>
      </c>
      <c r="D66" s="420">
        <f>'Presupuesto de Ingresos  2019'!I455</f>
        <v>0</v>
      </c>
      <c r="E66" s="270"/>
      <c r="F66" s="445" t="s">
        <v>829</v>
      </c>
    </row>
    <row r="67" spans="1:6" ht="25.5" customHeight="1" x14ac:dyDescent="0.35">
      <c r="A67" s="269"/>
      <c r="B67" s="449">
        <v>575</v>
      </c>
      <c r="C67" s="450" t="s">
        <v>680</v>
      </c>
      <c r="D67" s="420">
        <f>'Presupuesto de Ingresos  2019'!I470</f>
        <v>0</v>
      </c>
      <c r="E67" s="270"/>
      <c r="F67" s="445" t="s">
        <v>829</v>
      </c>
    </row>
    <row r="68" spans="1:6" ht="27" customHeight="1" x14ac:dyDescent="0.35">
      <c r="A68" s="269"/>
      <c r="B68" s="449">
        <v>576</v>
      </c>
      <c r="C68" s="450" t="s">
        <v>570</v>
      </c>
      <c r="D68" s="420">
        <f>'Presupuesto de Ingresos  2019'!I456</f>
        <v>0</v>
      </c>
      <c r="E68" s="270"/>
      <c r="F68" s="445" t="s">
        <v>829</v>
      </c>
    </row>
    <row r="69" spans="1:6" ht="27" customHeight="1" x14ac:dyDescent="0.35">
      <c r="A69" s="269"/>
      <c r="B69" s="449">
        <v>577</v>
      </c>
      <c r="C69" s="450" t="s">
        <v>1117</v>
      </c>
      <c r="D69" s="420">
        <f>'Presupuesto de Ingresos  2019'!I469</f>
        <v>1</v>
      </c>
      <c r="E69" s="270"/>
      <c r="F69" s="445" t="s">
        <v>829</v>
      </c>
    </row>
    <row r="70" spans="1:6" ht="27" customHeight="1" thickBot="1" x14ac:dyDescent="0.4">
      <c r="A70" s="269"/>
      <c r="B70" s="449">
        <v>578</v>
      </c>
      <c r="C70" s="450" t="s">
        <v>306</v>
      </c>
      <c r="D70" s="420">
        <f>'Presupuesto de Ingresos  2019'!I466</f>
        <v>1</v>
      </c>
      <c r="E70" s="270"/>
      <c r="F70" s="445" t="s">
        <v>829</v>
      </c>
    </row>
    <row r="71" spans="1:6" ht="16.5" customHeight="1" thickBot="1" x14ac:dyDescent="0.4">
      <c r="A71" s="269"/>
      <c r="B71" s="491" t="s">
        <v>1039</v>
      </c>
      <c r="C71" s="492"/>
      <c r="D71" s="493"/>
      <c r="E71" s="270"/>
      <c r="F71" s="271"/>
    </row>
    <row r="72" spans="1:6" ht="27" customHeight="1" x14ac:dyDescent="0.35">
      <c r="A72" s="269"/>
      <c r="B72" s="453">
        <v>621</v>
      </c>
      <c r="C72" s="454" t="s">
        <v>811</v>
      </c>
      <c r="D72" s="455">
        <f>'Presupuesto de Ingresos  2019'!I457</f>
        <v>1250000</v>
      </c>
      <c r="E72" s="270"/>
      <c r="F72" s="445" t="s">
        <v>829</v>
      </c>
    </row>
    <row r="73" spans="1:6" ht="25.5" customHeight="1" x14ac:dyDescent="0.35">
      <c r="A73" s="269"/>
      <c r="B73" s="452">
        <v>622</v>
      </c>
      <c r="C73" s="450" t="s">
        <v>514</v>
      </c>
      <c r="D73" s="420">
        <f>'Presupuesto de Ingresos  2019'!I458</f>
        <v>0</v>
      </c>
      <c r="E73" s="270"/>
      <c r="F73" s="445" t="s">
        <v>829</v>
      </c>
    </row>
    <row r="74" spans="1:6" ht="25.5" customHeight="1" x14ac:dyDescent="0.35">
      <c r="A74" s="269"/>
      <c r="B74" s="452">
        <v>623</v>
      </c>
      <c r="C74" s="450" t="s">
        <v>604</v>
      </c>
      <c r="D74" s="420">
        <f>'Presupuesto de Ingresos  2019'!I459</f>
        <v>0</v>
      </c>
      <c r="E74" s="270"/>
      <c r="F74" s="445" t="s">
        <v>829</v>
      </c>
    </row>
    <row r="75" spans="1:6" ht="25.5" customHeight="1" x14ac:dyDescent="0.35">
      <c r="A75" s="269"/>
      <c r="B75" s="452">
        <v>624</v>
      </c>
      <c r="C75" s="450" t="s">
        <v>605</v>
      </c>
      <c r="D75" s="420">
        <f>'Presupuesto de Ingresos  2019'!I460</f>
        <v>0</v>
      </c>
      <c r="E75" s="270"/>
      <c r="F75" s="445" t="s">
        <v>829</v>
      </c>
    </row>
    <row r="76" spans="1:6" ht="25.5" customHeight="1" x14ac:dyDescent="0.35">
      <c r="A76" s="11" t="s">
        <v>791</v>
      </c>
      <c r="B76" s="452">
        <v>625</v>
      </c>
      <c r="C76" s="450" t="s">
        <v>812</v>
      </c>
      <c r="D76" s="420">
        <f>'Presupuesto de Ingresos  2019'!I461</f>
        <v>0</v>
      </c>
      <c r="E76" s="270"/>
      <c r="F76" s="445" t="s">
        <v>829</v>
      </c>
    </row>
    <row r="77" spans="1:6" ht="25.5" customHeight="1" x14ac:dyDescent="0.35">
      <c r="A77" s="11" t="s">
        <v>791</v>
      </c>
      <c r="B77" s="452">
        <v>626</v>
      </c>
      <c r="C77" s="450" t="s">
        <v>597</v>
      </c>
      <c r="D77" s="420">
        <f>'Presupuesto de Ingresos  2019'!I462</f>
        <v>0</v>
      </c>
      <c r="E77" s="270"/>
      <c r="F77" s="445" t="s">
        <v>829</v>
      </c>
    </row>
    <row r="78" spans="1:6" ht="25.5" customHeight="1" x14ac:dyDescent="0.35">
      <c r="A78" s="269"/>
      <c r="B78" s="452">
        <v>627</v>
      </c>
      <c r="C78" s="450" t="s">
        <v>356</v>
      </c>
      <c r="D78" s="420">
        <f>'Presupuesto de Ingresos  2019'!I419</f>
        <v>0</v>
      </c>
      <c r="E78" s="270"/>
      <c r="F78" s="444" t="s">
        <v>828</v>
      </c>
    </row>
    <row r="79" spans="1:6" ht="16.5" x14ac:dyDescent="0.35">
      <c r="A79" s="269"/>
      <c r="B79" s="452" t="s">
        <v>892</v>
      </c>
      <c r="C79" s="450" t="s">
        <v>892</v>
      </c>
      <c r="D79" s="420">
        <f>'Presupuesto de Ingresos  2019'!I464</f>
        <v>0</v>
      </c>
      <c r="E79" s="270"/>
      <c r="F79" s="445" t="s">
        <v>829</v>
      </c>
    </row>
    <row r="80" spans="1:6" ht="16.5" x14ac:dyDescent="0.35">
      <c r="A80" s="269"/>
      <c r="B80" s="452" t="s">
        <v>892</v>
      </c>
      <c r="C80" s="450" t="s">
        <v>892</v>
      </c>
      <c r="D80" s="420">
        <f>'Presupuesto de Ingresos  2019'!I465</f>
        <v>0</v>
      </c>
      <c r="E80" s="270"/>
      <c r="F80" s="445" t="s">
        <v>829</v>
      </c>
    </row>
    <row r="81" spans="1:7" ht="16.5" x14ac:dyDescent="0.35">
      <c r="A81" s="269"/>
      <c r="B81" s="452" t="s">
        <v>892</v>
      </c>
      <c r="C81" s="450" t="s">
        <v>892</v>
      </c>
      <c r="D81" s="420">
        <f>'Presupuesto de Ingresos  2019'!I478</f>
        <v>0</v>
      </c>
      <c r="E81" s="270"/>
      <c r="F81" s="445" t="s">
        <v>829</v>
      </c>
    </row>
    <row r="82" spans="1:7" ht="16.5" x14ac:dyDescent="0.35">
      <c r="A82" s="269"/>
      <c r="B82" s="452" t="s">
        <v>892</v>
      </c>
      <c r="C82" s="450" t="s">
        <v>892</v>
      </c>
      <c r="D82" s="420">
        <f>'Presupuesto de Ingresos  2019'!I480</f>
        <v>0</v>
      </c>
      <c r="E82" s="270"/>
      <c r="F82" s="445" t="s">
        <v>829</v>
      </c>
    </row>
    <row r="83" spans="1:7" ht="25.5" customHeight="1" thickBot="1" x14ac:dyDescent="0.4">
      <c r="A83" s="269"/>
      <c r="B83" s="456" t="s">
        <v>892</v>
      </c>
      <c r="C83" s="457" t="s">
        <v>892</v>
      </c>
      <c r="D83" s="440">
        <f>'Presupuesto de Ingresos  2019'!I484</f>
        <v>0</v>
      </c>
      <c r="E83" s="270"/>
      <c r="F83" s="445" t="s">
        <v>829</v>
      </c>
    </row>
    <row r="84" spans="1:7" ht="24.75" customHeight="1" thickBot="1" x14ac:dyDescent="0.4">
      <c r="A84" s="269"/>
      <c r="B84" s="509" t="s">
        <v>1041</v>
      </c>
      <c r="C84" s="510"/>
      <c r="D84" s="511"/>
      <c r="E84" s="270"/>
      <c r="F84" s="271"/>
    </row>
    <row r="85" spans="1:7" ht="25.5" customHeight="1" x14ac:dyDescent="0.35">
      <c r="A85" s="269"/>
      <c r="B85" s="421">
        <v>711</v>
      </c>
      <c r="C85" s="283" t="s">
        <v>609</v>
      </c>
      <c r="D85" s="420">
        <f>'Presupuesto de Ingresos  2019'!I420</f>
        <v>0</v>
      </c>
      <c r="E85" s="270"/>
      <c r="F85" s="444" t="s">
        <v>828</v>
      </c>
    </row>
    <row r="86" spans="1:7" ht="25.5" customHeight="1" x14ac:dyDescent="0.35">
      <c r="A86" s="269"/>
      <c r="B86" s="421">
        <v>721</v>
      </c>
      <c r="C86" s="283" t="s">
        <v>822</v>
      </c>
      <c r="D86" s="420">
        <f>'Presupuesto de Ingresos  2019'!I463</f>
        <v>0</v>
      </c>
      <c r="E86" s="270"/>
      <c r="F86" s="445" t="s">
        <v>829</v>
      </c>
    </row>
    <row r="87" spans="1:7" ht="25.5" customHeight="1" x14ac:dyDescent="0.35">
      <c r="A87" s="269"/>
      <c r="B87" s="421">
        <v>732</v>
      </c>
      <c r="C87" s="283" t="s">
        <v>823</v>
      </c>
      <c r="D87" s="420">
        <f>'Presupuesto de Ingresos  2019'!I474</f>
        <v>0</v>
      </c>
      <c r="E87" s="270"/>
      <c r="F87" s="444" t="s">
        <v>828</v>
      </c>
    </row>
    <row r="88" spans="1:7" ht="25.5" customHeight="1" x14ac:dyDescent="0.35">
      <c r="A88" s="269"/>
      <c r="B88" s="421">
        <v>733</v>
      </c>
      <c r="C88" s="283" t="s">
        <v>793</v>
      </c>
      <c r="D88" s="420">
        <f>'Presupuesto de Ingresos  2019'!I475</f>
        <v>0</v>
      </c>
      <c r="E88" s="270"/>
      <c r="F88" s="445" t="s">
        <v>829</v>
      </c>
    </row>
    <row r="89" spans="1:7" ht="16.5" x14ac:dyDescent="0.35">
      <c r="A89" s="269"/>
      <c r="B89" s="422" t="str">
        <f>+'[1]Presupuesto de Ingresos  2018'!H478</f>
        <v>x</v>
      </c>
      <c r="C89" s="283" t="str">
        <f>+'[1]Presupuesto de Ingresos  2018'!I478</f>
        <v>x</v>
      </c>
      <c r="D89" s="420">
        <f>'Presupuesto de Ingresos  2019'!I421</f>
        <v>0</v>
      </c>
      <c r="E89" s="270"/>
      <c r="F89" s="445" t="s">
        <v>829</v>
      </c>
    </row>
    <row r="90" spans="1:7" ht="16.5" x14ac:dyDescent="0.35">
      <c r="A90" s="269"/>
      <c r="B90" s="442" t="s">
        <v>892</v>
      </c>
      <c r="C90" s="283" t="s">
        <v>892</v>
      </c>
      <c r="D90" s="446">
        <f>'Presupuesto de Ingresos  2019'!I476</f>
        <v>1000000</v>
      </c>
      <c r="E90" s="270"/>
      <c r="F90" s="445" t="s">
        <v>829</v>
      </c>
    </row>
    <row r="91" spans="1:7" ht="27.75" customHeight="1" thickBot="1" x14ac:dyDescent="0.4">
      <c r="A91" s="269"/>
      <c r="B91" s="512" t="s">
        <v>554</v>
      </c>
      <c r="C91" s="513"/>
      <c r="D91" s="423">
        <f>SUM(D16:D90)</f>
        <v>77633953.709999993</v>
      </c>
      <c r="E91" s="270"/>
      <c r="F91" s="271"/>
    </row>
    <row r="92" spans="1:7" ht="16.5" x14ac:dyDescent="0.35">
      <c r="A92" s="269"/>
      <c r="B92" s="285"/>
      <c r="C92" s="286"/>
      <c r="D92" s="287"/>
      <c r="E92" s="270"/>
      <c r="F92" s="271"/>
    </row>
    <row r="93" spans="1:7" ht="17.25" customHeight="1" x14ac:dyDescent="0.35">
      <c r="A93" s="269"/>
      <c r="B93" s="285"/>
      <c r="C93" s="286"/>
      <c r="D93" s="288">
        <f>+D16+D17+D26+D27+D28+D62+D78+D85+D87+D88+D89+D90</f>
        <v>42912774.850000001</v>
      </c>
      <c r="E93" s="266"/>
      <c r="F93" s="271" t="s">
        <v>828</v>
      </c>
      <c r="G93" s="282"/>
    </row>
    <row r="94" spans="1:7" ht="17.25" customHeight="1" x14ac:dyDescent="0.35">
      <c r="A94" s="269"/>
      <c r="B94" s="285"/>
      <c r="C94" s="286"/>
      <c r="D94" s="288">
        <f>+D30+D31+D32+D33+D34+D35+D36+D37+D38+D39+D40+D41+D42+D43+D44+D45+D46+D47+D48+D49+D50+D51+D52+D53+D54+D55+D56+D57+D58+D59+D60+D61+D63+D64+D65+D66+D67+D68+D69+D70+D72+D73+D74+D75+D76+D77+D79+D80+D81+D82+D83+D86</f>
        <v>34221174.859999999</v>
      </c>
      <c r="E94" s="266"/>
      <c r="F94" s="271" t="s">
        <v>829</v>
      </c>
      <c r="G94" s="282"/>
    </row>
    <row r="95" spans="1:7" ht="17.25" customHeight="1" x14ac:dyDescent="0.35">
      <c r="A95" s="269"/>
      <c r="B95" s="433"/>
      <c r="C95" s="434"/>
      <c r="D95" s="288">
        <f>+D19+D20+D21+D22+D23+D24</f>
        <v>500004</v>
      </c>
      <c r="E95" s="435"/>
      <c r="F95" s="271" t="s">
        <v>891</v>
      </c>
    </row>
    <row r="96" spans="1:7" ht="17.25" customHeight="1" x14ac:dyDescent="0.35">
      <c r="A96" s="269"/>
      <c r="B96" s="433"/>
      <c r="C96" s="434"/>
      <c r="D96" s="272">
        <f>SUBTOTAL(9,D93:D95)</f>
        <v>77633953.710000008</v>
      </c>
      <c r="E96" s="443"/>
      <c r="F96" s="271"/>
    </row>
    <row r="97" spans="1:6" ht="17.25" customHeight="1" x14ac:dyDescent="0.35">
      <c r="A97" s="269"/>
      <c r="B97" s="433"/>
      <c r="C97" s="434"/>
      <c r="D97" s="288">
        <f>+D91-D96</f>
        <v>0</v>
      </c>
      <c r="E97" s="436"/>
      <c r="F97" s="271"/>
    </row>
    <row r="98" spans="1:6" ht="17.25" customHeight="1" x14ac:dyDescent="0.35">
      <c r="A98" s="269"/>
      <c r="B98" s="285"/>
      <c r="C98" s="286"/>
      <c r="D98" s="288"/>
      <c r="E98" s="270"/>
      <c r="F98" s="271"/>
    </row>
    <row r="99" spans="1:6" ht="17.25" customHeight="1" x14ac:dyDescent="0.35">
      <c r="A99" s="269"/>
      <c r="B99" s="285"/>
      <c r="C99" s="286"/>
      <c r="D99" s="288"/>
      <c r="E99" s="270"/>
      <c r="F99" s="271"/>
    </row>
    <row r="100" spans="1:6" ht="17.25" customHeight="1" x14ac:dyDescent="0.35">
      <c r="A100" s="269"/>
      <c r="B100" s="285"/>
      <c r="C100" s="286"/>
      <c r="D100" s="288"/>
      <c r="E100" s="270"/>
      <c r="F100" s="271"/>
    </row>
    <row r="101" spans="1:6" ht="17.25" customHeight="1" x14ac:dyDescent="0.35">
      <c r="A101" s="269"/>
      <c r="B101" s="285"/>
      <c r="C101" s="286"/>
      <c r="D101" s="288"/>
      <c r="E101" s="270"/>
      <c r="F101" s="271"/>
    </row>
    <row r="102" spans="1:6" ht="17.25" customHeight="1" x14ac:dyDescent="0.35">
      <c r="A102" s="269"/>
      <c r="B102" s="285"/>
      <c r="C102" s="286"/>
      <c r="D102" s="288"/>
      <c r="E102" s="270"/>
      <c r="F102" s="271"/>
    </row>
    <row r="103" spans="1:6" ht="17.25" customHeight="1" x14ac:dyDescent="0.35">
      <c r="A103" s="269"/>
      <c r="B103" s="285"/>
      <c r="C103" s="286"/>
      <c r="D103" s="288"/>
      <c r="E103" s="270"/>
      <c r="F103" s="271"/>
    </row>
    <row r="104" spans="1:6" ht="17.25" customHeight="1" x14ac:dyDescent="0.35">
      <c r="A104" s="269"/>
      <c r="B104" s="285"/>
      <c r="C104" s="286"/>
      <c r="D104" s="288"/>
      <c r="E104" s="270"/>
      <c r="F104" s="271"/>
    </row>
    <row r="105" spans="1:6" ht="17.25" customHeight="1" x14ac:dyDescent="0.35">
      <c r="A105" s="269"/>
      <c r="B105" s="285"/>
      <c r="C105" s="286"/>
      <c r="D105" s="288"/>
      <c r="E105" s="270"/>
      <c r="F105" s="271"/>
    </row>
    <row r="106" spans="1:6" ht="17.25" customHeight="1" x14ac:dyDescent="0.35">
      <c r="A106" s="269"/>
      <c r="B106" s="285"/>
      <c r="C106" s="286"/>
      <c r="D106" s="288"/>
      <c r="E106" s="270"/>
      <c r="F106" s="271"/>
    </row>
    <row r="107" spans="1:6" ht="17.25" customHeight="1" x14ac:dyDescent="0.35">
      <c r="A107" s="269"/>
      <c r="B107" s="285"/>
      <c r="C107" s="286"/>
      <c r="D107" s="288"/>
      <c r="E107" s="270"/>
      <c r="F107" s="271"/>
    </row>
    <row r="108" spans="1:6" ht="17.25" customHeight="1" x14ac:dyDescent="0.35">
      <c r="A108" s="269"/>
      <c r="B108" s="285"/>
      <c r="C108" s="286"/>
      <c r="D108" s="288"/>
      <c r="E108" s="270"/>
      <c r="F108" s="271"/>
    </row>
    <row r="109" spans="1:6" ht="17.25" customHeight="1" x14ac:dyDescent="0.35">
      <c r="A109" s="269"/>
      <c r="B109" s="285"/>
      <c r="C109" s="286"/>
      <c r="D109" s="288"/>
      <c r="E109" s="270"/>
      <c r="F109" s="271"/>
    </row>
    <row r="110" spans="1:6" ht="17.25" customHeight="1" x14ac:dyDescent="0.35">
      <c r="A110" s="269"/>
      <c r="B110" s="285"/>
      <c r="C110" s="286"/>
      <c r="D110" s="288"/>
      <c r="E110" s="270"/>
      <c r="F110" s="271"/>
    </row>
    <row r="111" spans="1:6" ht="17.25" customHeight="1" x14ac:dyDescent="0.35">
      <c r="A111" s="269"/>
      <c r="B111" s="285"/>
      <c r="C111" s="286"/>
      <c r="D111" s="288"/>
      <c r="E111" s="270"/>
      <c r="F111" s="271"/>
    </row>
    <row r="112" spans="1:6" ht="17.25" customHeight="1" x14ac:dyDescent="0.35">
      <c r="A112" s="269"/>
      <c r="B112" s="285"/>
      <c r="C112" s="286"/>
      <c r="D112" s="288"/>
      <c r="E112" s="270"/>
      <c r="F112" s="271"/>
    </row>
    <row r="113" spans="1:6" ht="17.25" customHeight="1" x14ac:dyDescent="0.35">
      <c r="A113" s="269"/>
      <c r="B113" s="285"/>
      <c r="C113" s="286"/>
      <c r="D113" s="288"/>
      <c r="E113" s="270"/>
      <c r="F113" s="271"/>
    </row>
    <row r="114" spans="1:6" ht="17.25" customHeight="1" x14ac:dyDescent="0.35">
      <c r="A114" s="269"/>
      <c r="B114" s="285"/>
      <c r="C114" s="286"/>
      <c r="D114" s="288"/>
      <c r="E114" s="270"/>
      <c r="F114" s="271"/>
    </row>
    <row r="115" spans="1:6" ht="17.25" customHeight="1" x14ac:dyDescent="0.35">
      <c r="A115" s="269"/>
      <c r="B115" s="285"/>
      <c r="C115" s="286"/>
      <c r="D115" s="288"/>
      <c r="E115" s="270"/>
      <c r="F115" s="271"/>
    </row>
    <row r="116" spans="1:6" ht="17.25" customHeight="1" x14ac:dyDescent="0.35">
      <c r="A116" s="269"/>
      <c r="B116" s="285"/>
      <c r="C116" s="286"/>
      <c r="D116" s="288"/>
      <c r="E116" s="270"/>
      <c r="F116" s="271"/>
    </row>
    <row r="117" spans="1:6" ht="17.25" customHeight="1" x14ac:dyDescent="0.35">
      <c r="A117" s="269"/>
      <c r="B117" s="285"/>
      <c r="C117" s="286"/>
      <c r="D117" s="288"/>
      <c r="E117" s="270"/>
      <c r="F117" s="271"/>
    </row>
    <row r="118" spans="1:6" ht="17.25" customHeight="1" x14ac:dyDescent="0.35">
      <c r="A118" s="269"/>
      <c r="B118" s="285"/>
      <c r="C118" s="286"/>
      <c r="D118" s="288"/>
      <c r="E118" s="270"/>
      <c r="F118" s="271"/>
    </row>
    <row r="119" spans="1:6" ht="17.25" customHeight="1" x14ac:dyDescent="0.35">
      <c r="A119" s="269"/>
      <c r="B119" s="285"/>
      <c r="C119" s="286"/>
      <c r="D119" s="288"/>
      <c r="E119" s="270"/>
      <c r="F119" s="271"/>
    </row>
    <row r="120" spans="1:6" ht="17.25" customHeight="1" x14ac:dyDescent="0.35">
      <c r="A120" s="269"/>
      <c r="B120" s="285"/>
      <c r="C120" s="286"/>
      <c r="D120" s="288"/>
      <c r="E120" s="270"/>
      <c r="F120" s="271"/>
    </row>
    <row r="121" spans="1:6" ht="17.25" customHeight="1" x14ac:dyDescent="0.35">
      <c r="A121" s="269"/>
      <c r="B121" s="285"/>
      <c r="C121" s="286"/>
      <c r="D121" s="288"/>
      <c r="E121" s="270"/>
      <c r="F121" s="271"/>
    </row>
    <row r="122" spans="1:6" ht="17.25" customHeight="1" x14ac:dyDescent="0.35">
      <c r="A122" s="269"/>
      <c r="B122" s="285"/>
      <c r="C122" s="286"/>
      <c r="D122" s="288"/>
      <c r="E122" s="270"/>
      <c r="F122" s="271"/>
    </row>
    <row r="123" spans="1:6" ht="17.25" customHeight="1" x14ac:dyDescent="0.35">
      <c r="A123" s="269"/>
      <c r="B123" s="285"/>
      <c r="C123" s="286"/>
      <c r="D123" s="288"/>
      <c r="E123" s="270"/>
      <c r="F123" s="271"/>
    </row>
    <row r="124" spans="1:6" ht="17.25" customHeight="1" x14ac:dyDescent="0.35">
      <c r="A124" s="269"/>
      <c r="B124" s="285"/>
      <c r="C124" s="286"/>
      <c r="D124" s="288"/>
      <c r="E124" s="270"/>
      <c r="F124" s="271"/>
    </row>
    <row r="125" spans="1:6" ht="17.25" customHeight="1" x14ac:dyDescent="0.35">
      <c r="A125" s="269"/>
      <c r="B125" s="285"/>
      <c r="C125" s="286"/>
      <c r="D125" s="288"/>
      <c r="E125" s="270"/>
      <c r="F125" s="271"/>
    </row>
    <row r="126" spans="1:6" ht="17.25" customHeight="1" x14ac:dyDescent="0.35">
      <c r="A126" s="269"/>
      <c r="B126" s="285"/>
      <c r="C126" s="286"/>
      <c r="D126" s="288"/>
      <c r="E126" s="270"/>
      <c r="F126" s="271"/>
    </row>
    <row r="127" spans="1:6" ht="17.25" customHeight="1" x14ac:dyDescent="0.35">
      <c r="A127" s="269"/>
      <c r="B127" s="285"/>
      <c r="C127" s="286"/>
      <c r="D127" s="288"/>
      <c r="E127" s="270"/>
      <c r="F127" s="271"/>
    </row>
    <row r="128" spans="1:6" ht="17.25" customHeight="1" x14ac:dyDescent="0.35">
      <c r="A128" s="269"/>
      <c r="B128" s="285"/>
      <c r="C128" s="286"/>
      <c r="D128" s="288"/>
      <c r="E128" s="270"/>
      <c r="F128" s="271"/>
    </row>
    <row r="129" spans="1:6" ht="17.25" customHeight="1" x14ac:dyDescent="0.35">
      <c r="A129" s="269"/>
      <c r="B129" s="285"/>
      <c r="C129" s="286"/>
      <c r="D129" s="288"/>
      <c r="E129" s="270"/>
      <c r="F129" s="271"/>
    </row>
    <row r="130" spans="1:6" ht="17.25" customHeight="1" x14ac:dyDescent="0.35">
      <c r="A130" s="269"/>
      <c r="B130" s="285"/>
      <c r="C130" s="286"/>
      <c r="D130" s="288"/>
      <c r="E130" s="270"/>
      <c r="F130" s="271"/>
    </row>
    <row r="131" spans="1:6" ht="17.25" customHeight="1" x14ac:dyDescent="0.35">
      <c r="A131" s="269"/>
      <c r="B131" s="285"/>
      <c r="C131" s="286"/>
      <c r="D131" s="288"/>
      <c r="E131" s="270"/>
      <c r="F131" s="271"/>
    </row>
    <row r="132" spans="1:6" ht="17.25" customHeight="1" x14ac:dyDescent="0.35">
      <c r="A132" s="269"/>
      <c r="B132" s="285"/>
      <c r="C132" s="286"/>
      <c r="D132" s="288"/>
      <c r="E132" s="270"/>
      <c r="F132" s="271"/>
    </row>
    <row r="133" spans="1:6" ht="17.25" customHeight="1" x14ac:dyDescent="0.35">
      <c r="A133" s="269"/>
      <c r="B133" s="285"/>
      <c r="C133" s="286"/>
      <c r="D133" s="288"/>
      <c r="E133" s="270"/>
      <c r="F133" s="271"/>
    </row>
    <row r="134" spans="1:6" ht="17.25" customHeight="1" x14ac:dyDescent="0.35">
      <c r="A134" s="269"/>
      <c r="B134" s="285"/>
      <c r="C134" s="286"/>
      <c r="D134" s="288"/>
      <c r="E134" s="270"/>
      <c r="F134" s="271"/>
    </row>
    <row r="135" spans="1:6" ht="17.25" customHeight="1" x14ac:dyDescent="0.35">
      <c r="A135" s="269"/>
      <c r="B135" s="285"/>
      <c r="C135" s="286"/>
      <c r="D135" s="288"/>
      <c r="E135" s="270"/>
      <c r="F135" s="271"/>
    </row>
    <row r="136" spans="1:6" ht="17.25" customHeight="1" x14ac:dyDescent="0.35">
      <c r="A136" s="269"/>
      <c r="B136" s="285"/>
      <c r="C136" s="286"/>
      <c r="D136" s="288"/>
      <c r="E136" s="270"/>
      <c r="F136" s="271"/>
    </row>
    <row r="137" spans="1:6" ht="17.25" customHeight="1" x14ac:dyDescent="0.35">
      <c r="A137" s="269"/>
      <c r="B137" s="285"/>
      <c r="C137" s="286"/>
      <c r="D137" s="288"/>
      <c r="E137" s="270"/>
      <c r="F137" s="271"/>
    </row>
    <row r="138" spans="1:6" ht="17.25" customHeight="1" x14ac:dyDescent="0.35">
      <c r="A138" s="269"/>
      <c r="B138" s="285"/>
      <c r="C138" s="286"/>
      <c r="D138" s="288"/>
      <c r="E138" s="270"/>
      <c r="F138" s="271"/>
    </row>
    <row r="139" spans="1:6" ht="17.25" customHeight="1" x14ac:dyDescent="0.35">
      <c r="A139" s="269"/>
      <c r="B139" s="285"/>
      <c r="C139" s="286"/>
      <c r="D139" s="288"/>
      <c r="E139" s="270"/>
      <c r="F139" s="271"/>
    </row>
    <row r="140" spans="1:6" ht="17.25" customHeight="1" x14ac:dyDescent="0.35">
      <c r="A140" s="269"/>
      <c r="B140" s="285"/>
      <c r="C140" s="286"/>
      <c r="D140" s="288"/>
      <c r="E140" s="270"/>
      <c r="F140" s="271"/>
    </row>
    <row r="141" spans="1:6" ht="17.25" customHeight="1" x14ac:dyDescent="0.35">
      <c r="A141" s="269"/>
      <c r="B141" s="285"/>
      <c r="C141" s="286"/>
      <c r="D141" s="288"/>
      <c r="E141" s="270"/>
      <c r="F141" s="271"/>
    </row>
    <row r="142" spans="1:6" ht="17.25" customHeight="1" x14ac:dyDescent="0.35">
      <c r="A142" s="269"/>
      <c r="B142" s="285"/>
      <c r="C142" s="286"/>
      <c r="D142" s="288"/>
      <c r="E142" s="270"/>
      <c r="F142" s="271"/>
    </row>
    <row r="143" spans="1:6" ht="17.25" customHeight="1" x14ac:dyDescent="0.35">
      <c r="A143" s="269"/>
      <c r="B143" s="285"/>
      <c r="C143" s="286"/>
      <c r="D143" s="288"/>
      <c r="E143" s="270"/>
      <c r="F143" s="271"/>
    </row>
    <row r="144" spans="1:6" ht="17.25" customHeight="1" x14ac:dyDescent="0.35">
      <c r="A144" s="269"/>
      <c r="B144" s="285"/>
      <c r="C144" s="286"/>
      <c r="D144" s="288"/>
      <c r="E144" s="270"/>
      <c r="F144" s="271"/>
    </row>
    <row r="145" spans="1:6" ht="17.25" customHeight="1" x14ac:dyDescent="0.35">
      <c r="A145" s="269"/>
      <c r="B145" s="285"/>
      <c r="C145" s="286"/>
      <c r="D145" s="288"/>
      <c r="E145" s="270"/>
      <c r="F145" s="271"/>
    </row>
    <row r="146" spans="1:6" ht="17.25" customHeight="1" x14ac:dyDescent="0.35">
      <c r="A146" s="269"/>
      <c r="B146" s="285"/>
      <c r="C146" s="286"/>
      <c r="D146" s="288"/>
      <c r="E146" s="270"/>
      <c r="F146" s="271"/>
    </row>
    <row r="147" spans="1:6" ht="17.25" customHeight="1" x14ac:dyDescent="0.35">
      <c r="A147" s="269"/>
      <c r="B147" s="285"/>
      <c r="C147" s="286"/>
      <c r="D147" s="288"/>
      <c r="E147" s="270"/>
      <c r="F147" s="271"/>
    </row>
    <row r="148" spans="1:6" ht="17.25" customHeight="1" x14ac:dyDescent="0.35">
      <c r="A148" s="269"/>
      <c r="B148" s="285"/>
      <c r="C148" s="286"/>
      <c r="D148" s="288"/>
      <c r="E148" s="270"/>
      <c r="F148" s="271"/>
    </row>
    <row r="149" spans="1:6" ht="17.25" customHeight="1" x14ac:dyDescent="0.35">
      <c r="A149" s="269"/>
      <c r="B149" s="285"/>
      <c r="C149" s="286"/>
      <c r="D149" s="288"/>
      <c r="E149" s="270"/>
      <c r="F149" s="271"/>
    </row>
    <row r="150" spans="1:6" ht="17.25" customHeight="1" x14ac:dyDescent="0.35">
      <c r="A150" s="269"/>
      <c r="B150" s="285"/>
      <c r="C150" s="286"/>
      <c r="D150" s="288"/>
      <c r="E150" s="270"/>
      <c r="F150" s="271"/>
    </row>
    <row r="151" spans="1:6" ht="17.25" customHeight="1" x14ac:dyDescent="0.35">
      <c r="A151" s="269"/>
      <c r="B151" s="285"/>
      <c r="C151" s="286"/>
      <c r="D151" s="288"/>
      <c r="E151" s="270"/>
      <c r="F151" s="271"/>
    </row>
    <row r="152" spans="1:6" ht="17.25" customHeight="1" x14ac:dyDescent="0.35">
      <c r="A152" s="269"/>
      <c r="B152" s="285"/>
      <c r="C152" s="286"/>
      <c r="D152" s="288"/>
      <c r="E152" s="270"/>
      <c r="F152" s="271"/>
    </row>
    <row r="153" spans="1:6" ht="17.25" customHeight="1" x14ac:dyDescent="0.35">
      <c r="A153" s="269"/>
      <c r="B153" s="285"/>
      <c r="C153" s="286"/>
      <c r="D153" s="288"/>
      <c r="E153" s="270"/>
      <c r="F153" s="271"/>
    </row>
    <row r="154" spans="1:6" ht="17.25" customHeight="1" x14ac:dyDescent="0.35">
      <c r="A154" s="269"/>
      <c r="B154" s="285"/>
      <c r="C154" s="286"/>
      <c r="D154" s="288"/>
      <c r="E154" s="270"/>
      <c r="F154" s="271"/>
    </row>
    <row r="155" spans="1:6" ht="17.25" customHeight="1" x14ac:dyDescent="0.35">
      <c r="A155" s="269"/>
      <c r="B155" s="285"/>
      <c r="C155" s="286"/>
      <c r="D155" s="288"/>
      <c r="E155" s="270"/>
      <c r="F155" s="271"/>
    </row>
    <row r="156" spans="1:6" ht="17.25" customHeight="1" x14ac:dyDescent="0.35">
      <c r="A156" s="269"/>
      <c r="B156" s="285"/>
      <c r="C156" s="286"/>
      <c r="D156" s="288"/>
      <c r="E156" s="270"/>
      <c r="F156" s="271"/>
    </row>
    <row r="157" spans="1:6" ht="17.25" customHeight="1" x14ac:dyDescent="0.35">
      <c r="A157" s="269"/>
      <c r="B157" s="285"/>
      <c r="C157" s="286"/>
      <c r="D157" s="288"/>
      <c r="E157" s="270"/>
      <c r="F157" s="271"/>
    </row>
    <row r="158" spans="1:6" ht="17.25" customHeight="1" x14ac:dyDescent="0.35">
      <c r="A158" s="269"/>
      <c r="B158" s="285"/>
      <c r="C158" s="286"/>
      <c r="D158" s="288"/>
      <c r="E158" s="270"/>
      <c r="F158" s="271"/>
    </row>
    <row r="159" spans="1:6" ht="17.25" customHeight="1" x14ac:dyDescent="0.35">
      <c r="A159" s="269"/>
      <c r="B159" s="285"/>
      <c r="C159" s="286"/>
      <c r="D159" s="288"/>
      <c r="E159" s="270"/>
      <c r="F159" s="271"/>
    </row>
    <row r="160" spans="1:6" ht="17.25" customHeight="1" x14ac:dyDescent="0.35">
      <c r="A160" s="269"/>
      <c r="B160" s="285"/>
      <c r="C160" s="286"/>
      <c r="D160" s="288"/>
      <c r="E160" s="270"/>
      <c r="F160" s="271"/>
    </row>
    <row r="161" spans="1:6" ht="17.25" customHeight="1" x14ac:dyDescent="0.35">
      <c r="A161" s="269"/>
      <c r="B161" s="285"/>
      <c r="C161" s="286"/>
      <c r="D161" s="288"/>
      <c r="E161" s="270"/>
      <c r="F161" s="271"/>
    </row>
    <row r="162" spans="1:6" ht="17.25" customHeight="1" x14ac:dyDescent="0.35">
      <c r="A162" s="269"/>
      <c r="B162" s="285"/>
      <c r="C162" s="286"/>
      <c r="D162" s="288"/>
      <c r="E162" s="270"/>
      <c r="F162" s="271"/>
    </row>
    <row r="163" spans="1:6" ht="17.25" customHeight="1" x14ac:dyDescent="0.35">
      <c r="A163" s="269"/>
      <c r="B163" s="285"/>
      <c r="C163" s="286"/>
      <c r="D163" s="288"/>
      <c r="E163" s="270"/>
      <c r="F163" s="271"/>
    </row>
    <row r="164" spans="1:6" ht="17.25" customHeight="1" x14ac:dyDescent="0.35">
      <c r="A164" s="269"/>
      <c r="B164" s="285"/>
      <c r="C164" s="286"/>
      <c r="D164" s="288"/>
      <c r="E164" s="270"/>
      <c r="F164" s="271"/>
    </row>
    <row r="165" spans="1:6" ht="17.25" customHeight="1" x14ac:dyDescent="0.35">
      <c r="A165" s="269"/>
      <c r="B165" s="285"/>
      <c r="C165" s="286"/>
      <c r="D165" s="288"/>
      <c r="E165" s="270"/>
      <c r="F165" s="271"/>
    </row>
    <row r="166" spans="1:6" ht="17.25" customHeight="1" x14ac:dyDescent="0.35">
      <c r="A166" s="269"/>
      <c r="B166" s="285"/>
      <c r="C166" s="286"/>
      <c r="D166" s="288"/>
      <c r="E166" s="270"/>
      <c r="F166" s="271"/>
    </row>
    <row r="167" spans="1:6" ht="17.25" customHeight="1" x14ac:dyDescent="0.35">
      <c r="A167" s="269"/>
      <c r="B167" s="285"/>
      <c r="C167" s="286"/>
      <c r="D167" s="288"/>
      <c r="E167" s="270"/>
      <c r="F167" s="271"/>
    </row>
    <row r="168" spans="1:6" ht="17.25" customHeight="1" x14ac:dyDescent="0.35">
      <c r="A168" s="269"/>
      <c r="B168" s="285"/>
      <c r="C168" s="286"/>
      <c r="D168" s="288"/>
      <c r="E168" s="270"/>
      <c r="F168" s="271"/>
    </row>
    <row r="169" spans="1:6" ht="17.25" customHeight="1" x14ac:dyDescent="0.35">
      <c r="A169" s="269"/>
      <c r="B169" s="285"/>
      <c r="C169" s="286"/>
      <c r="D169" s="288"/>
      <c r="E169" s="270"/>
      <c r="F169" s="271"/>
    </row>
    <row r="170" spans="1:6" ht="17.25" customHeight="1" x14ac:dyDescent="0.35">
      <c r="A170" s="269"/>
      <c r="B170" s="285"/>
      <c r="C170" s="286"/>
      <c r="D170" s="288"/>
      <c r="E170" s="270"/>
      <c r="F170" s="271"/>
    </row>
    <row r="171" spans="1:6" ht="17.25" customHeight="1" x14ac:dyDescent="0.35">
      <c r="A171" s="269"/>
      <c r="B171" s="285"/>
      <c r="C171" s="286"/>
      <c r="D171" s="288"/>
      <c r="E171" s="270"/>
      <c r="F171" s="271"/>
    </row>
    <row r="172" spans="1:6" ht="17.25" customHeight="1" x14ac:dyDescent="0.35">
      <c r="A172" s="269"/>
      <c r="B172" s="285"/>
      <c r="C172" s="286"/>
      <c r="D172" s="288"/>
      <c r="E172" s="270"/>
      <c r="F172" s="271"/>
    </row>
    <row r="173" spans="1:6" ht="17.25" customHeight="1" x14ac:dyDescent="0.35">
      <c r="A173" s="269"/>
      <c r="B173" s="285"/>
      <c r="C173" s="286"/>
      <c r="D173" s="288"/>
      <c r="E173" s="270"/>
      <c r="F173" s="271"/>
    </row>
    <row r="174" spans="1:6" ht="17.25" customHeight="1" x14ac:dyDescent="0.35">
      <c r="A174" s="269"/>
      <c r="B174" s="285"/>
      <c r="C174" s="286"/>
      <c r="D174" s="288"/>
      <c r="E174" s="270"/>
      <c r="F174" s="271"/>
    </row>
    <row r="175" spans="1:6" ht="17.25" customHeight="1" x14ac:dyDescent="0.35">
      <c r="A175" s="269"/>
      <c r="B175" s="285"/>
      <c r="C175" s="286"/>
      <c r="D175" s="288"/>
      <c r="E175" s="270"/>
      <c r="F175" s="271"/>
    </row>
    <row r="176" spans="1:6" ht="17.25" customHeight="1" x14ac:dyDescent="0.35">
      <c r="A176" s="269"/>
      <c r="B176" s="285"/>
      <c r="C176" s="286"/>
      <c r="D176" s="288"/>
      <c r="E176" s="270"/>
      <c r="F176" s="271"/>
    </row>
    <row r="177" spans="1:6" ht="17.25" customHeight="1" x14ac:dyDescent="0.35">
      <c r="A177" s="269"/>
      <c r="B177" s="285"/>
      <c r="C177" s="286"/>
      <c r="D177" s="288"/>
      <c r="E177" s="270"/>
      <c r="F177" s="271"/>
    </row>
    <row r="178" spans="1:6" ht="17.25" customHeight="1" x14ac:dyDescent="0.35">
      <c r="A178" s="269"/>
      <c r="B178" s="285"/>
      <c r="C178" s="286"/>
      <c r="D178" s="288"/>
      <c r="E178" s="270"/>
      <c r="F178" s="271"/>
    </row>
    <row r="179" spans="1:6" ht="17.25" customHeight="1" x14ac:dyDescent="0.35">
      <c r="A179" s="269"/>
      <c r="B179" s="285"/>
      <c r="C179" s="286"/>
      <c r="D179" s="288"/>
      <c r="E179" s="270"/>
      <c r="F179" s="271"/>
    </row>
    <row r="180" spans="1:6" ht="17.25" customHeight="1" x14ac:dyDescent="0.35">
      <c r="A180" s="269"/>
      <c r="B180" s="285"/>
      <c r="C180" s="286"/>
      <c r="D180" s="288"/>
      <c r="E180" s="270"/>
      <c r="F180" s="271"/>
    </row>
    <row r="181" spans="1:6" ht="17.25" customHeight="1" x14ac:dyDescent="0.35">
      <c r="A181" s="269"/>
      <c r="B181" s="285"/>
      <c r="C181" s="286"/>
      <c r="D181" s="288"/>
      <c r="E181" s="270"/>
      <c r="F181" s="271"/>
    </row>
    <row r="182" spans="1:6" ht="17.25" customHeight="1" x14ac:dyDescent="0.35">
      <c r="A182" s="269"/>
      <c r="B182" s="285"/>
      <c r="C182" s="286"/>
      <c r="D182" s="288"/>
      <c r="E182" s="270"/>
      <c r="F182" s="271"/>
    </row>
    <row r="183" spans="1:6" ht="17.25" customHeight="1" x14ac:dyDescent="0.35">
      <c r="A183" s="269"/>
      <c r="B183" s="285"/>
      <c r="C183" s="286"/>
      <c r="D183" s="288"/>
      <c r="E183" s="270"/>
      <c r="F183" s="271"/>
    </row>
    <row r="184" spans="1:6" ht="17.25" customHeight="1" x14ac:dyDescent="0.35">
      <c r="A184" s="269"/>
      <c r="B184" s="285"/>
      <c r="C184" s="286"/>
      <c r="D184" s="288"/>
      <c r="E184" s="270"/>
      <c r="F184" s="271"/>
    </row>
    <row r="185" spans="1:6" ht="17.25" customHeight="1" x14ac:dyDescent="0.35">
      <c r="A185" s="269"/>
      <c r="B185" s="285"/>
      <c r="C185" s="286"/>
      <c r="D185" s="288"/>
      <c r="E185" s="270"/>
      <c r="F185" s="271"/>
    </row>
    <row r="186" spans="1:6" ht="17.25" customHeight="1" x14ac:dyDescent="0.35">
      <c r="A186" s="269"/>
      <c r="B186" s="285"/>
      <c r="C186" s="286"/>
      <c r="D186" s="288"/>
      <c r="E186" s="270"/>
      <c r="F186" s="271"/>
    </row>
    <row r="187" spans="1:6" ht="17.25" customHeight="1" x14ac:dyDescent="0.35">
      <c r="A187" s="269"/>
      <c r="B187" s="285"/>
      <c r="C187" s="286"/>
      <c r="D187" s="288"/>
      <c r="E187" s="270"/>
      <c r="F187" s="271"/>
    </row>
    <row r="188" spans="1:6" ht="17.25" customHeight="1" x14ac:dyDescent="0.35">
      <c r="A188" s="269"/>
      <c r="B188" s="285"/>
      <c r="C188" s="286"/>
      <c r="D188" s="288"/>
      <c r="E188" s="270"/>
      <c r="F188" s="271"/>
    </row>
    <row r="189" spans="1:6" ht="17.25" customHeight="1" x14ac:dyDescent="0.35">
      <c r="A189" s="269"/>
      <c r="B189" s="285"/>
      <c r="C189" s="286"/>
      <c r="D189" s="288"/>
      <c r="E189" s="270"/>
      <c r="F189" s="271"/>
    </row>
    <row r="190" spans="1:6" ht="17.25" customHeight="1" x14ac:dyDescent="0.35">
      <c r="A190" s="269"/>
      <c r="B190" s="285"/>
      <c r="C190" s="286"/>
      <c r="D190" s="288"/>
      <c r="E190" s="270"/>
      <c r="F190" s="271"/>
    </row>
    <row r="191" spans="1:6" ht="17.25" customHeight="1" x14ac:dyDescent="0.35">
      <c r="A191" s="269"/>
      <c r="B191" s="285"/>
      <c r="C191" s="286"/>
      <c r="D191" s="288"/>
      <c r="E191" s="270"/>
      <c r="F191" s="271"/>
    </row>
    <row r="192" spans="1:6" ht="17.25" customHeight="1" x14ac:dyDescent="0.35">
      <c r="A192" s="269"/>
      <c r="B192" s="285"/>
      <c r="C192" s="286"/>
      <c r="D192" s="288"/>
      <c r="E192" s="270"/>
      <c r="F192" s="271"/>
    </row>
    <row r="193" spans="1:6" ht="17.25" customHeight="1" x14ac:dyDescent="0.35">
      <c r="A193" s="269"/>
      <c r="B193" s="285"/>
      <c r="C193" s="286"/>
      <c r="D193" s="288"/>
      <c r="E193" s="270"/>
      <c r="F193" s="271"/>
    </row>
    <row r="194" spans="1:6" ht="17.25" customHeight="1" x14ac:dyDescent="0.35">
      <c r="A194" s="269"/>
      <c r="B194" s="285"/>
      <c r="C194" s="286"/>
      <c r="D194" s="288"/>
      <c r="E194" s="270"/>
      <c r="F194" s="271"/>
    </row>
    <row r="195" spans="1:6" ht="17.25" customHeight="1" x14ac:dyDescent="0.35">
      <c r="A195" s="269"/>
      <c r="B195" s="285"/>
      <c r="C195" s="286"/>
      <c r="D195" s="288"/>
      <c r="E195" s="270"/>
      <c r="F195" s="271"/>
    </row>
    <row r="196" spans="1:6" ht="17.25" customHeight="1" x14ac:dyDescent="0.35">
      <c r="A196" s="269"/>
      <c r="B196" s="285"/>
      <c r="C196" s="286"/>
      <c r="D196" s="288"/>
      <c r="E196" s="270"/>
      <c r="F196" s="271"/>
    </row>
    <row r="197" spans="1:6" ht="17.25" customHeight="1" x14ac:dyDescent="0.35">
      <c r="A197" s="269"/>
      <c r="B197" s="285"/>
      <c r="C197" s="286"/>
      <c r="D197" s="288"/>
      <c r="E197" s="270"/>
      <c r="F197" s="271"/>
    </row>
    <row r="198" spans="1:6" ht="17.25" customHeight="1" x14ac:dyDescent="0.35">
      <c r="A198" s="269"/>
      <c r="B198" s="285"/>
      <c r="C198" s="286"/>
      <c r="D198" s="288"/>
      <c r="E198" s="270"/>
      <c r="F198" s="271"/>
    </row>
    <row r="199" spans="1:6" ht="17.25" customHeight="1" x14ac:dyDescent="0.35">
      <c r="A199" s="269"/>
      <c r="B199" s="285"/>
      <c r="C199" s="286"/>
      <c r="D199" s="288"/>
      <c r="E199" s="270"/>
      <c r="F199" s="271"/>
    </row>
    <row r="200" spans="1:6" ht="17.25" customHeight="1" x14ac:dyDescent="0.35">
      <c r="A200" s="269"/>
      <c r="B200" s="285"/>
      <c r="C200" s="286"/>
      <c r="D200" s="288"/>
      <c r="E200" s="270"/>
      <c r="F200" s="271"/>
    </row>
    <row r="201" spans="1:6" ht="17.25" customHeight="1" x14ac:dyDescent="0.35">
      <c r="A201" s="269"/>
      <c r="B201" s="285"/>
      <c r="C201" s="286"/>
      <c r="D201" s="288"/>
      <c r="E201" s="270"/>
      <c r="F201" s="271"/>
    </row>
    <row r="202" spans="1:6" ht="17.25" customHeight="1" x14ac:dyDescent="0.35">
      <c r="A202" s="269"/>
      <c r="B202" s="285"/>
      <c r="C202" s="286"/>
      <c r="D202" s="288"/>
      <c r="E202" s="270"/>
      <c r="F202" s="271"/>
    </row>
    <row r="203" spans="1:6" ht="17.25" customHeight="1" x14ac:dyDescent="0.35">
      <c r="A203" s="269"/>
      <c r="B203" s="285"/>
      <c r="C203" s="286"/>
      <c r="D203" s="288"/>
      <c r="E203" s="270"/>
      <c r="F203" s="271"/>
    </row>
    <row r="204" spans="1:6" ht="17.25" customHeight="1" x14ac:dyDescent="0.35">
      <c r="A204" s="269"/>
      <c r="B204" s="285"/>
      <c r="C204" s="286"/>
      <c r="D204" s="288"/>
      <c r="E204" s="270"/>
      <c r="F204" s="271"/>
    </row>
    <row r="205" spans="1:6" ht="17.25" customHeight="1" x14ac:dyDescent="0.35">
      <c r="A205" s="269"/>
      <c r="B205" s="285"/>
      <c r="C205" s="286"/>
      <c r="D205" s="288"/>
      <c r="E205" s="270"/>
      <c r="F205" s="271"/>
    </row>
    <row r="206" spans="1:6" ht="17.25" customHeight="1" x14ac:dyDescent="0.35">
      <c r="A206" s="269"/>
      <c r="B206" s="285"/>
      <c r="C206" s="286"/>
      <c r="D206" s="288"/>
      <c r="E206" s="270"/>
      <c r="F206" s="271"/>
    </row>
    <row r="207" spans="1:6" ht="17.25" customHeight="1" x14ac:dyDescent="0.35">
      <c r="A207" s="269"/>
      <c r="B207" s="285"/>
      <c r="C207" s="286"/>
      <c r="D207" s="288"/>
      <c r="E207" s="270"/>
      <c r="F207" s="271"/>
    </row>
    <row r="208" spans="1:6" ht="17.25" customHeight="1" x14ac:dyDescent="0.35">
      <c r="A208" s="269"/>
      <c r="B208" s="285"/>
      <c r="C208" s="286"/>
      <c r="D208" s="288"/>
      <c r="E208" s="270"/>
      <c r="F208" s="271"/>
    </row>
    <row r="209" spans="1:9" ht="17.25" customHeight="1" x14ac:dyDescent="0.35">
      <c r="A209" s="269"/>
      <c r="B209" s="285"/>
      <c r="C209" s="286"/>
      <c r="D209" s="288"/>
      <c r="E209" s="270"/>
      <c r="F209" s="271"/>
    </row>
    <row r="210" spans="1:9" ht="25.5" customHeight="1" x14ac:dyDescent="0.25">
      <c r="B210" s="289"/>
      <c r="C210" s="290" t="s">
        <v>551</v>
      </c>
    </row>
    <row r="211" spans="1:9" ht="25.5" customHeight="1" x14ac:dyDescent="0.25">
      <c r="B211" s="291"/>
      <c r="C211" s="290" t="s">
        <v>552</v>
      </c>
    </row>
    <row r="215" spans="1:9" s="294" customFormat="1" ht="18.75" x14ac:dyDescent="0.25">
      <c r="A215" s="292"/>
      <c r="B215" s="293" t="s">
        <v>555</v>
      </c>
      <c r="D215" s="265"/>
      <c r="E215" s="276"/>
      <c r="F215" s="277"/>
      <c r="G215" s="268"/>
      <c r="H215" s="268"/>
      <c r="I215" s="268"/>
    </row>
  </sheetData>
  <sheetProtection password="CDE3" sheet="1" objects="1" scenarios="1" formatCells="0" formatColumns="0" formatRows="0" sort="0" autoFilter="0"/>
  <autoFilter ref="A30:I91"/>
  <mergeCells count="17">
    <mergeCell ref="B25:D25"/>
    <mergeCell ref="B29:D29"/>
    <mergeCell ref="B71:D71"/>
    <mergeCell ref="B84:D84"/>
    <mergeCell ref="B91:C91"/>
    <mergeCell ref="B18:D18"/>
    <mergeCell ref="A1:C1"/>
    <mergeCell ref="B3:D3"/>
    <mergeCell ref="B4:C4"/>
    <mergeCell ref="B5:C5"/>
    <mergeCell ref="B6:C6"/>
    <mergeCell ref="B7:C7"/>
    <mergeCell ref="B8:C8"/>
    <mergeCell ref="B9:C9"/>
    <mergeCell ref="B10:C10"/>
    <mergeCell ref="B12:D12"/>
    <mergeCell ref="B15:D15"/>
  </mergeCells>
  <pageMargins left="0.70866141732283472" right="0.70866141732283472" top="0.55118110236220474" bottom="0.55118110236220474" header="0.31496062992125984" footer="0.31496062992125984"/>
  <pageSetup scale="83" orientation="portrait" r:id="rId1"/>
  <headerFooter>
    <oddFooter>&amp;LFUENTES DE FINANCIAMIENTO DERIVADAS DEL PRESUPUESTO DE INGRESOS  - 2019&amp;R&amp;P/&amp;N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L119"/>
  <sheetViews>
    <sheetView zoomScaleNormal="100" zoomScaleSheetLayoutView="100" workbookViewId="0">
      <selection activeCell="D3" sqref="D3"/>
    </sheetView>
  </sheetViews>
  <sheetFormatPr baseColWidth="10" defaultColWidth="19.42578125" defaultRowHeight="12.75" x14ac:dyDescent="0.2"/>
  <cols>
    <col min="1" max="1" width="1.42578125" style="139" customWidth="1"/>
    <col min="2" max="2" width="7.140625" style="303" customWidth="1"/>
    <col min="3" max="3" width="9.5703125" style="139" customWidth="1"/>
    <col min="4" max="4" width="78.5703125" style="345" customWidth="1"/>
    <col min="5" max="5" width="15.5703125" style="344" customWidth="1"/>
    <col min="6" max="16384" width="19.42578125" style="139"/>
  </cols>
  <sheetData>
    <row r="1" spans="1:38" s="295" customFormat="1" ht="19.5" x14ac:dyDescent="0.4">
      <c r="B1" s="514" t="s">
        <v>1042</v>
      </c>
      <c r="C1" s="515"/>
      <c r="D1" s="515"/>
      <c r="E1" s="296"/>
      <c r="F1" s="296"/>
      <c r="G1" s="296"/>
      <c r="H1" s="296"/>
      <c r="I1" s="296"/>
      <c r="J1" s="297"/>
    </row>
    <row r="2" spans="1:38" s="131" customFormat="1" ht="34.5" customHeight="1" x14ac:dyDescent="0.25">
      <c r="B2" s="298"/>
      <c r="C2" s="132"/>
      <c r="D2" s="133" t="s">
        <v>1292</v>
      </c>
      <c r="E2" s="132"/>
    </row>
    <row r="3" spans="1:38" s="131" customFormat="1" ht="46.5" customHeight="1" thickBot="1" x14ac:dyDescent="0.3">
      <c r="B3" s="298"/>
      <c r="C3" s="132"/>
      <c r="D3" s="134" t="s">
        <v>1247</v>
      </c>
      <c r="E3" s="132"/>
    </row>
    <row r="4" spans="1:38" s="135" customFormat="1" ht="39" hidden="1" thickBot="1" x14ac:dyDescent="0.25">
      <c r="B4" s="299" t="s">
        <v>378</v>
      </c>
      <c r="C4" s="300" t="s">
        <v>379</v>
      </c>
      <c r="D4" s="301" t="s">
        <v>380</v>
      </c>
      <c r="E4" s="302"/>
    </row>
    <row r="5" spans="1:38" s="135" customFormat="1" ht="13.5" hidden="1" thickBot="1" x14ac:dyDescent="0.25">
      <c r="B5" s="303"/>
      <c r="D5" s="304" t="s">
        <v>381</v>
      </c>
      <c r="E5" s="305"/>
    </row>
    <row r="6" spans="1:38" s="311" customFormat="1" ht="30" customHeight="1" thickBot="1" x14ac:dyDescent="0.25">
      <c r="A6" s="306"/>
      <c r="B6" s="307" t="s">
        <v>377</v>
      </c>
      <c r="C6" s="308" t="s">
        <v>50</v>
      </c>
      <c r="D6" s="309" t="s">
        <v>382</v>
      </c>
      <c r="E6" s="310" t="s">
        <v>376</v>
      </c>
    </row>
    <row r="7" spans="1:38" s="316" customFormat="1" ht="16.5" customHeight="1" x14ac:dyDescent="0.25">
      <c r="A7" s="312" t="s">
        <v>791</v>
      </c>
      <c r="B7" s="313"/>
      <c r="C7" s="314" t="s">
        <v>52</v>
      </c>
      <c r="D7" s="314" t="s">
        <v>1043</v>
      </c>
      <c r="E7" s="315">
        <f>+E8+E94+E102</f>
        <v>77633953.709999993</v>
      </c>
    </row>
    <row r="8" spans="1:38" s="316" customFormat="1" ht="16.5" customHeight="1" x14ac:dyDescent="0.25">
      <c r="A8" s="312" t="s">
        <v>791</v>
      </c>
      <c r="B8" s="313"/>
      <c r="C8" s="314" t="s">
        <v>54</v>
      </c>
      <c r="D8" s="314" t="s">
        <v>55</v>
      </c>
      <c r="E8" s="317">
        <f>'Presupuesto de Ingresos  2019'!E8</f>
        <v>4834353.5200000005</v>
      </c>
    </row>
    <row r="9" spans="1:38" s="316" customFormat="1" ht="16.5" customHeight="1" x14ac:dyDescent="0.25">
      <c r="A9" s="312"/>
      <c r="B9" s="313">
        <v>1</v>
      </c>
      <c r="C9" s="314" t="s">
        <v>56</v>
      </c>
      <c r="D9" s="314" t="s">
        <v>57</v>
      </c>
      <c r="E9" s="317">
        <f>'Presupuesto de Ingresos  2019'!E9</f>
        <v>2149390.39</v>
      </c>
    </row>
    <row r="10" spans="1:38" s="316" customFormat="1" ht="16.5" customHeight="1" x14ac:dyDescent="0.25">
      <c r="A10" s="312"/>
      <c r="B10" s="313">
        <v>1.1000000000000001</v>
      </c>
      <c r="C10" s="318" t="s">
        <v>58</v>
      </c>
      <c r="D10" s="318" t="s">
        <v>59</v>
      </c>
      <c r="E10" s="319">
        <f>'Presupuesto de Ingresos  2019'!E10</f>
        <v>1003</v>
      </c>
    </row>
    <row r="11" spans="1:38" s="316" customFormat="1" ht="16.5" customHeight="1" x14ac:dyDescent="0.25">
      <c r="A11" s="312"/>
      <c r="B11" s="313" t="s">
        <v>1044</v>
      </c>
      <c r="C11" s="320" t="s">
        <v>60</v>
      </c>
      <c r="D11" s="320" t="s">
        <v>61</v>
      </c>
      <c r="E11" s="321">
        <f>'Presupuesto de Ingresos  2019'!E11</f>
        <v>2</v>
      </c>
    </row>
    <row r="12" spans="1:38" s="316" customFormat="1" ht="16.5" customHeight="1" x14ac:dyDescent="0.25">
      <c r="A12" s="312"/>
      <c r="B12" s="313" t="s">
        <v>1045</v>
      </c>
      <c r="C12" s="322" t="s">
        <v>65</v>
      </c>
      <c r="D12" s="320" t="s">
        <v>66</v>
      </c>
      <c r="E12" s="321">
        <f>'Presupuesto de Ingresos  2019'!E14</f>
        <v>1001</v>
      </c>
    </row>
    <row r="13" spans="1:38" s="316" customFormat="1" ht="16.5" customHeight="1" x14ac:dyDescent="0.25">
      <c r="A13" s="312"/>
      <c r="B13" s="313">
        <v>1.2</v>
      </c>
      <c r="C13" s="318" t="s">
        <v>68</v>
      </c>
      <c r="D13" s="318" t="s">
        <v>69</v>
      </c>
      <c r="E13" s="319">
        <f>'Presupuesto de Ingresos  2019'!E17</f>
        <v>1802471.49</v>
      </c>
    </row>
    <row r="14" spans="1:38" s="316" customFormat="1" ht="16.5" customHeight="1" x14ac:dyDescent="0.25">
      <c r="A14" s="312"/>
      <c r="B14" s="313" t="s">
        <v>1046</v>
      </c>
      <c r="C14" s="320" t="s">
        <v>70</v>
      </c>
      <c r="D14" s="320" t="s">
        <v>71</v>
      </c>
      <c r="E14" s="321">
        <f>'Presupuesto de Ingresos  2019'!E18</f>
        <v>1802471.49</v>
      </c>
    </row>
    <row r="15" spans="1:38" s="324" customFormat="1" ht="16.5" customHeight="1" x14ac:dyDescent="0.25">
      <c r="A15" s="312"/>
      <c r="B15" s="313">
        <v>1.3</v>
      </c>
      <c r="C15" s="318" t="s">
        <v>79</v>
      </c>
      <c r="D15" s="318" t="s">
        <v>80</v>
      </c>
      <c r="E15" s="319">
        <f>'Presupuesto de Ingresos  2019'!E24</f>
        <v>345911.9</v>
      </c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</row>
    <row r="16" spans="1:38" s="316" customFormat="1" ht="16.5" customHeight="1" x14ac:dyDescent="0.25">
      <c r="A16" s="312"/>
      <c r="B16" s="313" t="s">
        <v>1047</v>
      </c>
      <c r="C16" s="320" t="s">
        <v>81</v>
      </c>
      <c r="D16" s="320" t="s">
        <v>82</v>
      </c>
      <c r="E16" s="321">
        <f>'Presupuesto de Ingresos  2019'!E25</f>
        <v>345911.9</v>
      </c>
    </row>
    <row r="17" spans="1:5" s="316" customFormat="1" ht="16.5" customHeight="1" x14ac:dyDescent="0.25">
      <c r="A17" s="312"/>
      <c r="B17" s="313">
        <v>1.7</v>
      </c>
      <c r="C17" s="318" t="s">
        <v>84</v>
      </c>
      <c r="D17" s="318" t="s">
        <v>85</v>
      </c>
      <c r="E17" s="319">
        <f>'Presupuesto de Ingresos  2019'!E27</f>
        <v>3</v>
      </c>
    </row>
    <row r="18" spans="1:5" s="316" customFormat="1" ht="31.5" x14ac:dyDescent="0.25">
      <c r="A18" s="312"/>
      <c r="B18" s="313">
        <v>1.9</v>
      </c>
      <c r="C18" s="329">
        <v>4118</v>
      </c>
      <c r="D18" s="318" t="s">
        <v>1248</v>
      </c>
      <c r="E18" s="319">
        <f>'Presupuesto de Ingresos  2019'!E31</f>
        <v>1</v>
      </c>
    </row>
    <row r="19" spans="1:5" s="316" customFormat="1" ht="15.75" x14ac:dyDescent="0.25">
      <c r="A19" s="312"/>
      <c r="B19" s="313">
        <v>1.8</v>
      </c>
      <c r="C19" s="318" t="s">
        <v>89</v>
      </c>
      <c r="D19" s="318" t="s">
        <v>90</v>
      </c>
      <c r="E19" s="325" t="str">
        <f>'Presupuesto de Ingresos  2019'!E33</f>
        <v>N/A</v>
      </c>
    </row>
    <row r="20" spans="1:5" s="316" customFormat="1" ht="16.5" customHeight="1" x14ac:dyDescent="0.25">
      <c r="A20" s="312"/>
      <c r="B20" s="313">
        <v>3</v>
      </c>
      <c r="C20" s="314" t="s">
        <v>100</v>
      </c>
      <c r="D20" s="314" t="s">
        <v>101</v>
      </c>
      <c r="E20" s="317">
        <f>'Presupuesto de Ingresos  2019'!E34</f>
        <v>2</v>
      </c>
    </row>
    <row r="21" spans="1:5" s="316" customFormat="1" ht="16.5" customHeight="1" x14ac:dyDescent="0.25">
      <c r="A21" s="312"/>
      <c r="B21" s="313">
        <v>3.1</v>
      </c>
      <c r="C21" s="318" t="s">
        <v>102</v>
      </c>
      <c r="D21" s="318" t="s">
        <v>103</v>
      </c>
      <c r="E21" s="319">
        <f>'Presupuesto de Ingresos  2019'!E35</f>
        <v>1</v>
      </c>
    </row>
    <row r="22" spans="1:5" s="316" customFormat="1" ht="47.25" x14ac:dyDescent="0.25">
      <c r="A22" s="312"/>
      <c r="B22" s="313">
        <v>3.9</v>
      </c>
      <c r="C22" s="329">
        <v>4132</v>
      </c>
      <c r="D22" s="318" t="s">
        <v>1249</v>
      </c>
      <c r="E22" s="319">
        <f>'Presupuesto de Ingresos  2019'!E37</f>
        <v>1</v>
      </c>
    </row>
    <row r="23" spans="1:5" s="316" customFormat="1" ht="16.5" customHeight="1" x14ac:dyDescent="0.25">
      <c r="A23" s="312"/>
      <c r="B23" s="313">
        <v>4</v>
      </c>
      <c r="C23" s="314" t="s">
        <v>105</v>
      </c>
      <c r="D23" s="314" t="s">
        <v>106</v>
      </c>
      <c r="E23" s="317">
        <f>'Presupuesto de Ingresos  2019'!E39</f>
        <v>2271432.92</v>
      </c>
    </row>
    <row r="24" spans="1:5" s="316" customFormat="1" ht="31.5" x14ac:dyDescent="0.25">
      <c r="A24" s="312"/>
      <c r="B24" s="313">
        <v>4.0999999999999996</v>
      </c>
      <c r="C24" s="318" t="s">
        <v>107</v>
      </c>
      <c r="D24" s="318" t="s">
        <v>108</v>
      </c>
      <c r="E24" s="319">
        <f>'Presupuesto de Ingresos  2019'!E40</f>
        <v>269012</v>
      </c>
    </row>
    <row r="25" spans="1:5" s="316" customFormat="1" ht="16.5" customHeight="1" x14ac:dyDescent="0.25">
      <c r="A25" s="312"/>
      <c r="B25" s="313" t="s">
        <v>1048</v>
      </c>
      <c r="C25" s="320" t="s">
        <v>109</v>
      </c>
      <c r="D25" s="320" t="s">
        <v>110</v>
      </c>
      <c r="E25" s="321">
        <f>'Presupuesto de Ingresos  2019'!E41</f>
        <v>103000</v>
      </c>
    </row>
    <row r="26" spans="1:5" s="316" customFormat="1" ht="16.5" customHeight="1" x14ac:dyDescent="0.25">
      <c r="A26" s="312"/>
      <c r="B26" s="313" t="s">
        <v>1049</v>
      </c>
      <c r="C26" s="320" t="s">
        <v>113</v>
      </c>
      <c r="D26" s="320" t="s">
        <v>114</v>
      </c>
      <c r="E26" s="321">
        <f>'Presupuesto de Ingresos  2019'!E43</f>
        <v>1</v>
      </c>
    </row>
    <row r="27" spans="1:5" s="316" customFormat="1" ht="16.5" customHeight="1" x14ac:dyDescent="0.25">
      <c r="A27" s="312"/>
      <c r="B27" s="313" t="s">
        <v>1050</v>
      </c>
      <c r="C27" s="320" t="s">
        <v>536</v>
      </c>
      <c r="D27" s="320" t="s">
        <v>165</v>
      </c>
      <c r="E27" s="321">
        <f>'Presupuesto de Ingresos  2019'!E45</f>
        <v>166000</v>
      </c>
    </row>
    <row r="28" spans="1:5" s="316" customFormat="1" ht="16.5" customHeight="1" x14ac:dyDescent="0.25">
      <c r="A28" s="312"/>
      <c r="B28" s="313" t="s">
        <v>1051</v>
      </c>
      <c r="C28" s="320" t="s">
        <v>540</v>
      </c>
      <c r="D28" s="320" t="s">
        <v>119</v>
      </c>
      <c r="E28" s="321">
        <f>'Presupuesto de Ingresos  2019'!E53</f>
        <v>6</v>
      </c>
    </row>
    <row r="29" spans="1:5" s="316" customFormat="1" ht="16.5" customHeight="1" x14ac:dyDescent="0.25">
      <c r="A29" s="312"/>
      <c r="B29" s="313" t="s">
        <v>1052</v>
      </c>
      <c r="C29" s="320" t="s">
        <v>407</v>
      </c>
      <c r="D29" s="320" t="s">
        <v>408</v>
      </c>
      <c r="E29" s="321">
        <f>'Presupuesto de Ingresos  2019'!E60</f>
        <v>5</v>
      </c>
    </row>
    <row r="30" spans="1:5" s="316" customFormat="1" ht="16.5" customHeight="1" x14ac:dyDescent="0.25">
      <c r="A30" s="312"/>
      <c r="B30" s="313">
        <v>4.3</v>
      </c>
      <c r="C30" s="318" t="s">
        <v>116</v>
      </c>
      <c r="D30" s="318" t="s">
        <v>117</v>
      </c>
      <c r="E30" s="319">
        <f>'Presupuesto de Ingresos  2019'!E66</f>
        <v>1983954.92</v>
      </c>
    </row>
    <row r="31" spans="1:5" s="316" customFormat="1" ht="16.5" customHeight="1" x14ac:dyDescent="0.25">
      <c r="A31" s="312"/>
      <c r="B31" s="313" t="s">
        <v>1053</v>
      </c>
      <c r="C31" s="320" t="s">
        <v>118</v>
      </c>
      <c r="D31" s="320" t="s">
        <v>119</v>
      </c>
      <c r="E31" s="321">
        <f>'Presupuesto de Ingresos  2019'!E67</f>
        <v>91499.5</v>
      </c>
    </row>
    <row r="32" spans="1:5" s="316" customFormat="1" ht="16.5" customHeight="1" x14ac:dyDescent="0.25">
      <c r="A32" s="312"/>
      <c r="B32" s="313" t="s">
        <v>1054</v>
      </c>
      <c r="C32" s="320" t="s">
        <v>144</v>
      </c>
      <c r="D32" s="320" t="s">
        <v>145</v>
      </c>
      <c r="E32" s="321">
        <f>'Presupuesto de Ingresos  2019'!E85</f>
        <v>771014.75</v>
      </c>
    </row>
    <row r="33" spans="1:5" s="316" customFormat="1" ht="16.5" customHeight="1" x14ac:dyDescent="0.25">
      <c r="A33" s="312"/>
      <c r="B33" s="313" t="s">
        <v>1055</v>
      </c>
      <c r="C33" s="320" t="s">
        <v>164</v>
      </c>
      <c r="D33" s="320" t="s">
        <v>165</v>
      </c>
      <c r="E33" s="321">
        <f>'Presupuesto de Ingresos  2019'!E102</f>
        <v>18</v>
      </c>
    </row>
    <row r="34" spans="1:5" s="316" customFormat="1" ht="16.5" customHeight="1" x14ac:dyDescent="0.25">
      <c r="A34" s="312"/>
      <c r="B34" s="313" t="s">
        <v>1056</v>
      </c>
      <c r="C34" s="320" t="s">
        <v>186</v>
      </c>
      <c r="D34" s="320" t="s">
        <v>187</v>
      </c>
      <c r="E34" s="321">
        <f>'Presupuesto de Ingresos  2019'!E121</f>
        <v>60015.03</v>
      </c>
    </row>
    <row r="35" spans="1:5" s="316" customFormat="1" ht="31.5" x14ac:dyDescent="0.25">
      <c r="A35" s="312"/>
      <c r="B35" s="313" t="s">
        <v>1057</v>
      </c>
      <c r="C35" s="320" t="s">
        <v>195</v>
      </c>
      <c r="D35" s="320" t="s">
        <v>446</v>
      </c>
      <c r="E35" s="321">
        <f>'Presupuesto de Ingresos  2019'!E135</f>
        <v>5</v>
      </c>
    </row>
    <row r="36" spans="1:5" s="316" customFormat="1" ht="16.5" customHeight="1" x14ac:dyDescent="0.25">
      <c r="A36" s="312"/>
      <c r="B36" s="313" t="s">
        <v>1058</v>
      </c>
      <c r="C36" s="320" t="s">
        <v>203</v>
      </c>
      <c r="D36" s="320" t="s">
        <v>204</v>
      </c>
      <c r="E36" s="321">
        <f>'Presupuesto de Ingresos  2019'!E141</f>
        <v>618000</v>
      </c>
    </row>
    <row r="37" spans="1:5" s="316" customFormat="1" ht="16.5" customHeight="1" x14ac:dyDescent="0.25">
      <c r="A37" s="312"/>
      <c r="B37" s="313" t="s">
        <v>1059</v>
      </c>
      <c r="C37" s="320" t="s">
        <v>206</v>
      </c>
      <c r="D37" s="320" t="s">
        <v>207</v>
      </c>
      <c r="E37" s="321">
        <f>'Presupuesto de Ingresos  2019'!E143</f>
        <v>37192.71</v>
      </c>
    </row>
    <row r="38" spans="1:5" s="316" customFormat="1" ht="16.5" customHeight="1" x14ac:dyDescent="0.25">
      <c r="A38" s="312"/>
      <c r="B38" s="313" t="s">
        <v>1060</v>
      </c>
      <c r="C38" s="320" t="s">
        <v>213</v>
      </c>
      <c r="D38" s="320" t="s">
        <v>214</v>
      </c>
      <c r="E38" s="321">
        <f>'Presupuesto de Ingresos  2019'!E152</f>
        <v>14772</v>
      </c>
    </row>
    <row r="39" spans="1:5" s="316" customFormat="1" ht="16.5" customHeight="1" x14ac:dyDescent="0.25">
      <c r="A39" s="312"/>
      <c r="B39" s="313" t="s">
        <v>1061</v>
      </c>
      <c r="C39" s="320" t="s">
        <v>221</v>
      </c>
      <c r="D39" s="320" t="s">
        <v>222</v>
      </c>
      <c r="E39" s="321">
        <f>'Presupuesto de Ingresos  2019'!E159</f>
        <v>6805</v>
      </c>
    </row>
    <row r="40" spans="1:5" s="316" customFormat="1" ht="16.5" customHeight="1" x14ac:dyDescent="0.25">
      <c r="A40" s="312"/>
      <c r="B40" s="313" t="s">
        <v>1062</v>
      </c>
      <c r="C40" s="320" t="s">
        <v>237</v>
      </c>
      <c r="D40" s="320" t="s">
        <v>238</v>
      </c>
      <c r="E40" s="321">
        <f>'Presupuesto de Ingresos  2019'!E169</f>
        <v>114014.87</v>
      </c>
    </row>
    <row r="41" spans="1:5" s="316" customFormat="1" ht="16.5" customHeight="1" x14ac:dyDescent="0.25">
      <c r="A41" s="312"/>
      <c r="B41" s="313" t="s">
        <v>1063</v>
      </c>
      <c r="C41" s="320" t="s">
        <v>250</v>
      </c>
      <c r="D41" s="320" t="s">
        <v>251</v>
      </c>
      <c r="E41" s="321">
        <f>'Presupuesto de Ingresos  2019'!E178</f>
        <v>8</v>
      </c>
    </row>
    <row r="42" spans="1:5" s="316" customFormat="1" ht="16.5" customHeight="1" x14ac:dyDescent="0.25">
      <c r="A42" s="312"/>
      <c r="B42" s="313" t="s">
        <v>1064</v>
      </c>
      <c r="C42" s="320" t="s">
        <v>260</v>
      </c>
      <c r="D42" s="320" t="s">
        <v>261</v>
      </c>
      <c r="E42" s="321">
        <f>'Presupuesto de Ingresos  2019'!E187</f>
        <v>258607.05999999997</v>
      </c>
    </row>
    <row r="43" spans="1:5" s="316" customFormat="1" ht="16.5" customHeight="1" x14ac:dyDescent="0.25">
      <c r="A43" s="312"/>
      <c r="B43" s="313" t="s">
        <v>1065</v>
      </c>
      <c r="C43" s="320" t="s">
        <v>270</v>
      </c>
      <c r="D43" s="320" t="s">
        <v>271</v>
      </c>
      <c r="E43" s="321">
        <f>'Presupuesto de Ingresos  2019'!E196</f>
        <v>6000</v>
      </c>
    </row>
    <row r="44" spans="1:5" s="316" customFormat="1" ht="16.5" customHeight="1" x14ac:dyDescent="0.25">
      <c r="A44" s="312"/>
      <c r="B44" s="313" t="s">
        <v>1066</v>
      </c>
      <c r="C44" s="320" t="s">
        <v>273</v>
      </c>
      <c r="D44" s="320" t="s">
        <v>461</v>
      </c>
      <c r="E44" s="321">
        <f>'Presupuesto de Ingresos  2019'!E199</f>
        <v>6000</v>
      </c>
    </row>
    <row r="45" spans="1:5" s="316" customFormat="1" ht="16.5" customHeight="1" x14ac:dyDescent="0.25">
      <c r="A45" s="312"/>
      <c r="B45" s="313" t="s">
        <v>1067</v>
      </c>
      <c r="C45" s="320" t="s">
        <v>275</v>
      </c>
      <c r="D45" s="320" t="s">
        <v>465</v>
      </c>
      <c r="E45" s="321">
        <f>'Presupuesto de Ingresos  2019'!E202</f>
        <v>1</v>
      </c>
    </row>
    <row r="46" spans="1:5" s="316" customFormat="1" ht="16.5" customHeight="1" x14ac:dyDescent="0.25">
      <c r="A46" s="312"/>
      <c r="B46" s="313" t="s">
        <v>1068</v>
      </c>
      <c r="C46" s="320" t="s">
        <v>284</v>
      </c>
      <c r="D46" s="320" t="s">
        <v>467</v>
      </c>
      <c r="E46" s="321">
        <f>'Presupuesto de Ingresos  2019'!E204</f>
        <v>2</v>
      </c>
    </row>
    <row r="47" spans="1:5" s="316" customFormat="1" ht="16.5" customHeight="1" x14ac:dyDescent="0.25">
      <c r="A47" s="312"/>
      <c r="B47" s="313" t="s">
        <v>1069</v>
      </c>
      <c r="C47" s="320" t="s">
        <v>289</v>
      </c>
      <c r="D47" s="320" t="s">
        <v>796</v>
      </c>
      <c r="E47" s="321">
        <f>'Presupuesto de Ingresos  2019'!E207</f>
        <v>0</v>
      </c>
    </row>
    <row r="48" spans="1:5" s="316" customFormat="1" ht="16.5" customHeight="1" x14ac:dyDescent="0.25">
      <c r="A48" s="312"/>
      <c r="B48" s="313">
        <v>4.5</v>
      </c>
      <c r="C48" s="318" t="s">
        <v>294</v>
      </c>
      <c r="D48" s="318" t="s">
        <v>295</v>
      </c>
      <c r="E48" s="319">
        <f>'Presupuesto de Ingresos  2019'!E237</f>
        <v>0</v>
      </c>
    </row>
    <row r="49" spans="1:5" s="316" customFormat="1" ht="31.5" x14ac:dyDescent="0.25">
      <c r="A49" s="312"/>
      <c r="B49" s="313">
        <v>4.9000000000000004</v>
      </c>
      <c r="C49" s="329">
        <v>4145</v>
      </c>
      <c r="D49" s="318" t="s">
        <v>1252</v>
      </c>
      <c r="E49" s="319">
        <f>'Presupuesto de Ingresos  2019'!E241</f>
        <v>1</v>
      </c>
    </row>
    <row r="50" spans="1:5" s="316" customFormat="1" ht="16.5" customHeight="1" x14ac:dyDescent="0.25">
      <c r="A50" s="312"/>
      <c r="B50" s="313">
        <v>4.4000000000000004</v>
      </c>
      <c r="C50" s="318" t="s">
        <v>297</v>
      </c>
      <c r="D50" s="318" t="s">
        <v>290</v>
      </c>
      <c r="E50" s="319">
        <f>'Presupuesto de Ingresos  2019'!E243</f>
        <v>18465</v>
      </c>
    </row>
    <row r="51" spans="1:5" s="316" customFormat="1" ht="16.5" customHeight="1" x14ac:dyDescent="0.25">
      <c r="A51" s="312"/>
      <c r="B51" s="313" t="s">
        <v>1070</v>
      </c>
      <c r="C51" s="326" t="s">
        <v>473</v>
      </c>
      <c r="D51" s="326" t="s">
        <v>292</v>
      </c>
      <c r="E51" s="321">
        <f>'Presupuesto de Ingresos  2019'!E244</f>
        <v>6712</v>
      </c>
    </row>
    <row r="52" spans="1:5" s="316" customFormat="1" ht="16.5" customHeight="1" x14ac:dyDescent="0.25">
      <c r="A52" s="312"/>
      <c r="B52" s="313" t="s">
        <v>1071</v>
      </c>
      <c r="C52" s="326" t="s">
        <v>474</v>
      </c>
      <c r="D52" s="326" t="s">
        <v>475</v>
      </c>
      <c r="E52" s="321">
        <f>'Presupuesto de Ingresos  2019'!E245</f>
        <v>1000</v>
      </c>
    </row>
    <row r="53" spans="1:5" s="328" customFormat="1" ht="16.5" customHeight="1" x14ac:dyDescent="0.25">
      <c r="A53" s="327"/>
      <c r="B53" s="313" t="s">
        <v>1072</v>
      </c>
      <c r="C53" s="326" t="s">
        <v>476</v>
      </c>
      <c r="D53" s="326" t="s">
        <v>326</v>
      </c>
      <c r="E53" s="321">
        <f>'Presupuesto de Ingresos  2019'!E246</f>
        <v>8240</v>
      </c>
    </row>
    <row r="54" spans="1:5" s="328" customFormat="1" ht="16.5" customHeight="1" x14ac:dyDescent="0.25">
      <c r="A54" s="327"/>
      <c r="B54" s="313" t="s">
        <v>1073</v>
      </c>
      <c r="C54" s="326" t="s">
        <v>477</v>
      </c>
      <c r="D54" s="326" t="s">
        <v>589</v>
      </c>
      <c r="E54" s="321">
        <f>'Presupuesto de Ingresos  2019'!E247</f>
        <v>1000</v>
      </c>
    </row>
    <row r="55" spans="1:5" s="328" customFormat="1" ht="16.5" customHeight="1" x14ac:dyDescent="0.25">
      <c r="A55" s="327"/>
      <c r="B55" s="313" t="s">
        <v>1074</v>
      </c>
      <c r="C55" s="326" t="s">
        <v>591</v>
      </c>
      <c r="D55" s="326" t="s">
        <v>590</v>
      </c>
      <c r="E55" s="321">
        <f>'Presupuesto de Ingresos  2019'!E248</f>
        <v>500</v>
      </c>
    </row>
    <row r="56" spans="1:5" s="328" customFormat="1" ht="16.5" customHeight="1" x14ac:dyDescent="0.25">
      <c r="A56" s="327"/>
      <c r="B56" s="313" t="s">
        <v>1075</v>
      </c>
      <c r="C56" s="326" t="s">
        <v>592</v>
      </c>
      <c r="D56" s="326" t="s">
        <v>478</v>
      </c>
      <c r="E56" s="321">
        <f>'Presupuesto de Ingresos  2019'!E249</f>
        <v>1000</v>
      </c>
    </row>
    <row r="57" spans="1:5" s="328" customFormat="1" ht="16.5" customHeight="1" x14ac:dyDescent="0.25">
      <c r="A57" s="327"/>
      <c r="B57" s="313" t="s">
        <v>1076</v>
      </c>
      <c r="C57" s="320" t="s">
        <v>677</v>
      </c>
      <c r="D57" s="320" t="s">
        <v>91</v>
      </c>
      <c r="E57" s="321">
        <f>'Presupuesto de Ingresos  2019'!E250</f>
        <v>13</v>
      </c>
    </row>
    <row r="58" spans="1:5" s="316" customFormat="1" ht="16.5" customHeight="1" x14ac:dyDescent="0.25">
      <c r="A58" s="312"/>
      <c r="B58" s="313">
        <v>5</v>
      </c>
      <c r="C58" s="314" t="s">
        <v>298</v>
      </c>
      <c r="D58" s="314" t="s">
        <v>825</v>
      </c>
      <c r="E58" s="317">
        <f>'Presupuesto de Ingresos  2019'!E264</f>
        <v>70001</v>
      </c>
    </row>
    <row r="59" spans="1:5" s="316" customFormat="1" ht="15.75" x14ac:dyDescent="0.25">
      <c r="A59" s="312"/>
      <c r="B59" s="313">
        <v>5.0999999999999996</v>
      </c>
      <c r="C59" s="318" t="s">
        <v>299</v>
      </c>
      <c r="D59" s="318" t="s">
        <v>825</v>
      </c>
      <c r="E59" s="319">
        <f>'Presupuesto de Ingresos  2019'!E265</f>
        <v>70000</v>
      </c>
    </row>
    <row r="60" spans="1:5" s="328" customFormat="1" ht="16.5" customHeight="1" x14ac:dyDescent="0.25">
      <c r="A60" s="327"/>
      <c r="B60" s="313" t="s">
        <v>1077</v>
      </c>
      <c r="C60" s="320" t="s">
        <v>300</v>
      </c>
      <c r="D60" s="320" t="s">
        <v>481</v>
      </c>
      <c r="E60" s="321">
        <f>'Presupuesto de Ingresos  2019'!E266</f>
        <v>70000</v>
      </c>
    </row>
    <row r="61" spans="1:5" s="316" customFormat="1" ht="16.5" customHeight="1" x14ac:dyDescent="0.25">
      <c r="A61" s="312"/>
      <c r="B61" s="313" t="s">
        <v>1078</v>
      </c>
      <c r="C61" s="320" t="s">
        <v>301</v>
      </c>
      <c r="D61" s="320" t="s">
        <v>486</v>
      </c>
      <c r="E61" s="321">
        <f>'Presupuesto de Ingresos  2019'!E269</f>
        <v>0</v>
      </c>
    </row>
    <row r="62" spans="1:5" s="316" customFormat="1" ht="16.5" customHeight="1" x14ac:dyDescent="0.25">
      <c r="A62" s="312"/>
      <c r="B62" s="313" t="s">
        <v>1079</v>
      </c>
      <c r="C62" s="320" t="s">
        <v>557</v>
      </c>
      <c r="D62" s="320" t="s">
        <v>558</v>
      </c>
      <c r="E62" s="321">
        <f>'Presupuesto de Ingresos  2019'!E272</f>
        <v>0</v>
      </c>
    </row>
    <row r="63" spans="1:5" s="316" customFormat="1" ht="31.5" x14ac:dyDescent="0.25">
      <c r="A63" s="312"/>
      <c r="B63" s="313">
        <v>5.9</v>
      </c>
      <c r="C63" s="329">
        <v>4154</v>
      </c>
      <c r="D63" s="318" t="s">
        <v>1253</v>
      </c>
      <c r="E63" s="319">
        <f>'Presupuesto de Ingresos  2019'!E279</f>
        <v>1</v>
      </c>
    </row>
    <row r="64" spans="1:5" s="316" customFormat="1" ht="16.5" customHeight="1" x14ac:dyDescent="0.25">
      <c r="A64" s="312"/>
      <c r="B64" s="313">
        <v>6</v>
      </c>
      <c r="C64" s="314" t="s">
        <v>305</v>
      </c>
      <c r="D64" s="314" t="s">
        <v>826</v>
      </c>
      <c r="E64" s="317">
        <f>'Presupuesto de Ingresos  2019'!E281</f>
        <v>195750.21</v>
      </c>
    </row>
    <row r="65" spans="1:5" s="316" customFormat="1" ht="16.5" customHeight="1" x14ac:dyDescent="0.25">
      <c r="A65" s="312"/>
      <c r="B65" s="313">
        <v>6.1</v>
      </c>
      <c r="C65" s="314" t="s">
        <v>305</v>
      </c>
      <c r="D65" s="314" t="s">
        <v>1080</v>
      </c>
      <c r="E65" s="317">
        <f>+E64</f>
        <v>195750.21</v>
      </c>
    </row>
    <row r="66" spans="1:5" s="316" customFormat="1" ht="16.5" customHeight="1" x14ac:dyDescent="0.25">
      <c r="A66" s="312"/>
      <c r="B66" s="313" t="s">
        <v>1081</v>
      </c>
      <c r="C66" s="318" t="s">
        <v>308</v>
      </c>
      <c r="D66" s="318" t="s">
        <v>309</v>
      </c>
      <c r="E66" s="319">
        <f>'Presupuesto de Ingresos  2019'!E282</f>
        <v>81244.209999999992</v>
      </c>
    </row>
    <row r="67" spans="1:5" s="316" customFormat="1" ht="47.25" x14ac:dyDescent="0.25">
      <c r="A67" s="312"/>
      <c r="B67" s="313">
        <v>6.9</v>
      </c>
      <c r="C67" s="318" t="s">
        <v>320</v>
      </c>
      <c r="D67" s="318" t="s">
        <v>1254</v>
      </c>
      <c r="E67" s="319">
        <f>'Presupuesto de Ingresos  2019'!E288</f>
        <v>1</v>
      </c>
    </row>
    <row r="68" spans="1:5" s="323" customFormat="1" ht="15.75" x14ac:dyDescent="0.25">
      <c r="A68" s="71"/>
      <c r="B68" s="313">
        <v>6.3</v>
      </c>
      <c r="C68" s="329">
        <v>4168</v>
      </c>
      <c r="D68" s="318" t="s">
        <v>1255</v>
      </c>
      <c r="E68" s="319">
        <f>'Presupuesto de Ingresos  2019'!E290</f>
        <v>1</v>
      </c>
    </row>
    <row r="69" spans="1:5" s="316" customFormat="1" ht="16.5" customHeight="1" x14ac:dyDescent="0.25">
      <c r="A69" s="312"/>
      <c r="B69" s="313">
        <v>6.1</v>
      </c>
      <c r="C69" s="318" t="s">
        <v>321</v>
      </c>
      <c r="D69" s="318" t="s">
        <v>322</v>
      </c>
      <c r="E69" s="319">
        <f>'Presupuesto de Ingresos  2019'!E292</f>
        <v>114504</v>
      </c>
    </row>
    <row r="70" spans="1:5" s="316" customFormat="1" ht="16.5" customHeight="1" x14ac:dyDescent="0.25">
      <c r="A70" s="312"/>
      <c r="B70" s="313" t="s">
        <v>1081</v>
      </c>
      <c r="C70" s="320" t="s">
        <v>323</v>
      </c>
      <c r="D70" s="320" t="s">
        <v>324</v>
      </c>
      <c r="E70" s="321">
        <f>'Presupuesto de Ingresos  2019'!E293</f>
        <v>3000</v>
      </c>
    </row>
    <row r="71" spans="1:5" s="316" customFormat="1" ht="16.5" customHeight="1" x14ac:dyDescent="0.25">
      <c r="A71" s="312"/>
      <c r="B71" s="313" t="s">
        <v>1082</v>
      </c>
      <c r="C71" s="320" t="s">
        <v>325</v>
      </c>
      <c r="D71" s="320" t="s">
        <v>318</v>
      </c>
      <c r="E71" s="321">
        <f>'Presupuesto de Ingresos  2019'!E294</f>
        <v>1</v>
      </c>
    </row>
    <row r="72" spans="1:5" s="316" customFormat="1" ht="16.5" customHeight="1" x14ac:dyDescent="0.25">
      <c r="A72" s="312"/>
      <c r="B72" s="313" t="s">
        <v>1083</v>
      </c>
      <c r="C72" s="320" t="s">
        <v>327</v>
      </c>
      <c r="D72" s="320" t="s">
        <v>319</v>
      </c>
      <c r="E72" s="321">
        <f>'Presupuesto de Ingresos  2019'!E295</f>
        <v>1</v>
      </c>
    </row>
    <row r="73" spans="1:5" s="316" customFormat="1" ht="16.5" customHeight="1" x14ac:dyDescent="0.25">
      <c r="A73" s="312"/>
      <c r="B73" s="313" t="s">
        <v>1259</v>
      </c>
      <c r="C73" s="320" t="s">
        <v>328</v>
      </c>
      <c r="D73" s="320" t="s">
        <v>501</v>
      </c>
      <c r="E73" s="321">
        <f>'Presupuesto de Ingresos  2019'!E296</f>
        <v>0</v>
      </c>
    </row>
    <row r="74" spans="1:5" s="316" customFormat="1" ht="16.5" customHeight="1" x14ac:dyDescent="0.25">
      <c r="A74" s="312"/>
      <c r="B74" s="313" t="s">
        <v>1260</v>
      </c>
      <c r="C74" s="320" t="s">
        <v>676</v>
      </c>
      <c r="D74" s="320" t="s">
        <v>307</v>
      </c>
      <c r="E74" s="321">
        <f>'Presupuesto de Ingresos  2019'!E304</f>
        <v>2</v>
      </c>
    </row>
    <row r="75" spans="1:5" s="316" customFormat="1" ht="16.5" customHeight="1" x14ac:dyDescent="0.25">
      <c r="A75" s="312"/>
      <c r="B75" s="313" t="s">
        <v>1261</v>
      </c>
      <c r="C75" s="320" t="s">
        <v>490</v>
      </c>
      <c r="D75" s="320" t="s">
        <v>276</v>
      </c>
      <c r="E75" s="321">
        <f>'Presupuesto de Ingresos  2019'!E307</f>
        <v>0</v>
      </c>
    </row>
    <row r="76" spans="1:5" s="316" customFormat="1" ht="16.5" customHeight="1" x14ac:dyDescent="0.25">
      <c r="A76" s="312"/>
      <c r="B76" s="313" t="s">
        <v>1262</v>
      </c>
      <c r="C76" s="320" t="s">
        <v>672</v>
      </c>
      <c r="D76" s="320" t="s">
        <v>491</v>
      </c>
      <c r="E76" s="321">
        <f>'Presupuesto de Ingresos  2019'!E316</f>
        <v>2500</v>
      </c>
    </row>
    <row r="77" spans="1:5" s="316" customFormat="1" ht="16.5" customHeight="1" x14ac:dyDescent="0.25">
      <c r="A77" s="312"/>
      <c r="B77" s="313" t="s">
        <v>1263</v>
      </c>
      <c r="C77" s="320" t="s">
        <v>701</v>
      </c>
      <c r="D77" s="320" t="s">
        <v>322</v>
      </c>
      <c r="E77" s="321">
        <f>'Presupuesto de Ingresos  2019'!E320</f>
        <v>72000</v>
      </c>
    </row>
    <row r="78" spans="1:5" s="316" customFormat="1" ht="16.5" customHeight="1" x14ac:dyDescent="0.25">
      <c r="A78" s="312"/>
      <c r="B78" s="313">
        <v>7</v>
      </c>
      <c r="C78" s="314" t="s">
        <v>329</v>
      </c>
      <c r="D78" s="314" t="s">
        <v>1110</v>
      </c>
      <c r="E78" s="317">
        <f>'Presupuesto de Ingresos  2019'!E322</f>
        <v>147777</v>
      </c>
    </row>
    <row r="79" spans="1:5" s="316" customFormat="1" ht="31.5" x14ac:dyDescent="0.25">
      <c r="A79" s="334"/>
      <c r="B79" s="313">
        <v>7.1</v>
      </c>
      <c r="C79" s="329">
        <v>4171</v>
      </c>
      <c r="D79" s="318" t="s">
        <v>1111</v>
      </c>
      <c r="E79" s="325" t="str">
        <f>'Presupuesto de Ingresos  2019'!E323</f>
        <v>N/A</v>
      </c>
    </row>
    <row r="80" spans="1:5" s="316" customFormat="1" ht="31.5" x14ac:dyDescent="0.25">
      <c r="A80" s="334"/>
      <c r="B80" s="313">
        <v>7.2</v>
      </c>
      <c r="C80" s="329">
        <v>4172</v>
      </c>
      <c r="D80" s="318" t="s">
        <v>1112</v>
      </c>
      <c r="E80" s="319">
        <f>'Presupuesto de Ingresos  2019'!E324</f>
        <v>147777</v>
      </c>
    </row>
    <row r="81" spans="1:5" s="316" customFormat="1" ht="15.75" x14ac:dyDescent="0.25">
      <c r="A81" s="334"/>
      <c r="B81" s="330" t="s">
        <v>1264</v>
      </c>
      <c r="C81" s="331" t="s">
        <v>706</v>
      </c>
      <c r="D81" s="333" t="s">
        <v>707</v>
      </c>
      <c r="E81" s="321">
        <f>'Presupuesto de Ingresos  2019'!E325</f>
        <v>126320</v>
      </c>
    </row>
    <row r="82" spans="1:5" s="316" customFormat="1" ht="15.75" x14ac:dyDescent="0.25">
      <c r="A82" s="334"/>
      <c r="B82" s="330" t="s">
        <v>1265</v>
      </c>
      <c r="C82" s="331" t="s">
        <v>720</v>
      </c>
      <c r="D82" s="333" t="s">
        <v>721</v>
      </c>
      <c r="E82" s="321">
        <f>'Presupuesto de Ingresos  2019'!E336</f>
        <v>0</v>
      </c>
    </row>
    <row r="83" spans="1:5" s="316" customFormat="1" ht="15.75" x14ac:dyDescent="0.25">
      <c r="A83" s="334"/>
      <c r="B83" s="330" t="s">
        <v>1266</v>
      </c>
      <c r="C83" s="331" t="s">
        <v>727</v>
      </c>
      <c r="D83" s="333" t="s">
        <v>728</v>
      </c>
      <c r="E83" s="321">
        <f>'Presupuesto de Ingresos  2019'!E340</f>
        <v>21449</v>
      </c>
    </row>
    <row r="84" spans="1:5" s="316" customFormat="1" ht="15.75" x14ac:dyDescent="0.25">
      <c r="A84" s="334"/>
      <c r="B84" s="330" t="s">
        <v>1267</v>
      </c>
      <c r="C84" s="331" t="s">
        <v>735</v>
      </c>
      <c r="D84" s="333" t="s">
        <v>736</v>
      </c>
      <c r="E84" s="321">
        <f>'Presupuesto de Ingresos  2019'!E347</f>
        <v>6</v>
      </c>
    </row>
    <row r="85" spans="1:5" s="316" customFormat="1" ht="15.75" x14ac:dyDescent="0.25">
      <c r="A85" s="334"/>
      <c r="B85" s="330" t="s">
        <v>1268</v>
      </c>
      <c r="C85" s="331" t="s">
        <v>744</v>
      </c>
      <c r="D85" s="333" t="s">
        <v>1256</v>
      </c>
      <c r="E85" s="321">
        <f>'Presupuesto de Ingresos  2019'!E355</f>
        <v>2</v>
      </c>
    </row>
    <row r="86" spans="1:5" s="316" customFormat="1" ht="31.5" x14ac:dyDescent="0.25">
      <c r="A86" s="334"/>
      <c r="B86" s="313">
        <v>7.3</v>
      </c>
      <c r="C86" s="329">
        <v>4173</v>
      </c>
      <c r="D86" s="318" t="s">
        <v>1257</v>
      </c>
      <c r="E86" s="319">
        <f>'Presupuesto de Ingresos  2019'!E358</f>
        <v>0</v>
      </c>
    </row>
    <row r="87" spans="1:5" s="316" customFormat="1" ht="16.5" customHeight="1" x14ac:dyDescent="0.25">
      <c r="A87" s="312" t="s">
        <v>791</v>
      </c>
      <c r="B87" s="330" t="s">
        <v>1084</v>
      </c>
      <c r="C87" s="331" t="s">
        <v>748</v>
      </c>
      <c r="D87" s="333" t="s">
        <v>749</v>
      </c>
      <c r="E87" s="332">
        <f>'Presupuesto de Ingresos  2019'!E359</f>
        <v>0</v>
      </c>
    </row>
    <row r="88" spans="1:5" s="316" customFormat="1" ht="16.5" customHeight="1" x14ac:dyDescent="0.25">
      <c r="A88" s="312" t="s">
        <v>791</v>
      </c>
      <c r="B88" s="330" t="s">
        <v>1085</v>
      </c>
      <c r="C88" s="331" t="s">
        <v>753</v>
      </c>
      <c r="D88" s="333" t="s">
        <v>754</v>
      </c>
      <c r="E88" s="332">
        <f>'Presupuesto de Ingresos  2019'!E363</f>
        <v>0</v>
      </c>
    </row>
    <row r="89" spans="1:5" s="316" customFormat="1" ht="16.5" customHeight="1" x14ac:dyDescent="0.25">
      <c r="A89" s="312" t="s">
        <v>791</v>
      </c>
      <c r="B89" s="330" t="s">
        <v>1086</v>
      </c>
      <c r="C89" s="331" t="s">
        <v>756</v>
      </c>
      <c r="D89" s="333" t="s">
        <v>757</v>
      </c>
      <c r="E89" s="332">
        <f>'Presupuesto de Ingresos  2019'!E365</f>
        <v>0</v>
      </c>
    </row>
    <row r="90" spans="1:5" s="316" customFormat="1" ht="16.5" customHeight="1" x14ac:dyDescent="0.25">
      <c r="A90" s="312" t="s">
        <v>791</v>
      </c>
      <c r="B90" s="330" t="s">
        <v>1087</v>
      </c>
      <c r="C90" s="331" t="s">
        <v>760</v>
      </c>
      <c r="D90" s="333" t="s">
        <v>761</v>
      </c>
      <c r="E90" s="332">
        <f>'Presupuesto de Ingresos  2019'!E369</f>
        <v>0</v>
      </c>
    </row>
    <row r="91" spans="1:5" s="316" customFormat="1" ht="16.5" customHeight="1" x14ac:dyDescent="0.25">
      <c r="A91" s="312" t="s">
        <v>791</v>
      </c>
      <c r="B91" s="330" t="s">
        <v>1088</v>
      </c>
      <c r="C91" s="331" t="s">
        <v>781</v>
      </c>
      <c r="D91" s="333" t="s">
        <v>782</v>
      </c>
      <c r="E91" s="332">
        <f>'Presupuesto de Ingresos  2019'!E391</f>
        <v>0</v>
      </c>
    </row>
    <row r="92" spans="1:5" s="316" customFormat="1" ht="16.5" customHeight="1" x14ac:dyDescent="0.25">
      <c r="A92" s="312" t="s">
        <v>791</v>
      </c>
      <c r="B92" s="330" t="s">
        <v>1269</v>
      </c>
      <c r="C92" s="331" t="s">
        <v>785</v>
      </c>
      <c r="D92" s="333" t="s">
        <v>786</v>
      </c>
      <c r="E92" s="332">
        <f>'Presupuesto de Ingresos  2019'!E395</f>
        <v>0</v>
      </c>
    </row>
    <row r="93" spans="1:5" s="316" customFormat="1" ht="16.5" customHeight="1" x14ac:dyDescent="0.25">
      <c r="A93" s="312" t="s">
        <v>791</v>
      </c>
      <c r="B93" s="330" t="s">
        <v>1270</v>
      </c>
      <c r="C93" s="331" t="s">
        <v>788</v>
      </c>
      <c r="D93" s="333" t="s">
        <v>789</v>
      </c>
      <c r="E93" s="332">
        <f>'Presupuesto de Ingresos  2019'!E397</f>
        <v>0</v>
      </c>
    </row>
    <row r="94" spans="1:5" s="316" customFormat="1" ht="63" x14ac:dyDescent="0.25">
      <c r="A94" s="334" t="s">
        <v>791</v>
      </c>
      <c r="B94" s="313"/>
      <c r="C94" s="314" t="s">
        <v>333</v>
      </c>
      <c r="D94" s="314" t="s">
        <v>1113</v>
      </c>
      <c r="E94" s="317">
        <f>'Presupuesto de Ingresos  2019'!E399</f>
        <v>72299596.189999998</v>
      </c>
    </row>
    <row r="95" spans="1:5" s="316" customFormat="1" ht="31.5" x14ac:dyDescent="0.25">
      <c r="A95" s="334" t="s">
        <v>791</v>
      </c>
      <c r="B95" s="313">
        <v>8</v>
      </c>
      <c r="C95" s="314" t="s">
        <v>334</v>
      </c>
      <c r="D95" s="314" t="s">
        <v>1114</v>
      </c>
      <c r="E95" s="317">
        <f>'Presupuesto de Ingresos  2019'!E400</f>
        <v>71299596.189999998</v>
      </c>
    </row>
    <row r="96" spans="1:5" s="316" customFormat="1" ht="16.5" customHeight="1" x14ac:dyDescent="0.25">
      <c r="A96" s="312"/>
      <c r="B96" s="313">
        <v>8.1</v>
      </c>
      <c r="C96" s="320" t="s">
        <v>335</v>
      </c>
      <c r="D96" s="320" t="s">
        <v>336</v>
      </c>
      <c r="E96" s="321">
        <f>'Presupuesto de Ingresos  2019'!E401</f>
        <v>37078421.329999998</v>
      </c>
    </row>
    <row r="97" spans="1:5" s="316" customFormat="1" ht="16.5" customHeight="1" x14ac:dyDescent="0.25">
      <c r="A97" s="312"/>
      <c r="B97" s="313">
        <v>8.1999999999999993</v>
      </c>
      <c r="C97" s="320" t="s">
        <v>339</v>
      </c>
      <c r="D97" s="320" t="s">
        <v>1089</v>
      </c>
      <c r="E97" s="321">
        <f>'Presupuesto de Ingresos  2019'!E414</f>
        <v>23471172.859999999</v>
      </c>
    </row>
    <row r="98" spans="1:5" s="316" customFormat="1" ht="16.5" customHeight="1" x14ac:dyDescent="0.25">
      <c r="A98" s="334" t="s">
        <v>791</v>
      </c>
      <c r="B98" s="313">
        <v>8.3000000000000007</v>
      </c>
      <c r="C98" s="320" t="s">
        <v>343</v>
      </c>
      <c r="D98" s="320" t="s">
        <v>344</v>
      </c>
      <c r="E98" s="321">
        <f>'Presupuesto de Ingresos  2019'!E417</f>
        <v>10750000</v>
      </c>
    </row>
    <row r="99" spans="1:5" s="316" customFormat="1" ht="31.5" x14ac:dyDescent="0.25">
      <c r="A99" s="334" t="s">
        <v>791</v>
      </c>
      <c r="B99" s="313">
        <v>9</v>
      </c>
      <c r="C99" s="314" t="s">
        <v>362</v>
      </c>
      <c r="D99" s="314" t="s">
        <v>1120</v>
      </c>
      <c r="E99" s="317">
        <f>'Presupuesto de Ingresos  2019'!E471</f>
        <v>1000000</v>
      </c>
    </row>
    <row r="100" spans="1:5" s="316" customFormat="1" ht="16.5" customHeight="1" x14ac:dyDescent="0.25">
      <c r="A100" s="334" t="s">
        <v>791</v>
      </c>
      <c r="B100" s="313">
        <v>9.1</v>
      </c>
      <c r="C100" s="335" t="s">
        <v>363</v>
      </c>
      <c r="D100" s="335" t="s">
        <v>1258</v>
      </c>
      <c r="E100" s="336">
        <f>'Presupuesto de Ingresos  2019'!E472</f>
        <v>1000000</v>
      </c>
    </row>
    <row r="101" spans="1:5" s="316" customFormat="1" ht="16.5" customHeight="1" x14ac:dyDescent="0.25">
      <c r="A101" s="312"/>
      <c r="B101" s="313">
        <v>9.3000000000000007</v>
      </c>
      <c r="C101" s="320" t="s">
        <v>365</v>
      </c>
      <c r="D101" s="320" t="s">
        <v>366</v>
      </c>
      <c r="E101" s="321">
        <f>'Presupuesto de Ingresos  2019'!E479</f>
        <v>0</v>
      </c>
    </row>
    <row r="102" spans="1:5" s="316" customFormat="1" ht="16.5" customHeight="1" x14ac:dyDescent="0.25">
      <c r="A102" s="312"/>
      <c r="B102" s="313">
        <v>0</v>
      </c>
      <c r="C102" s="337">
        <v>0</v>
      </c>
      <c r="D102" s="314" t="s">
        <v>47</v>
      </c>
      <c r="E102" s="317">
        <f>'Presupuesto de Ingresos  2019'!E485</f>
        <v>500004</v>
      </c>
    </row>
    <row r="103" spans="1:5" s="316" customFormat="1" ht="16.5" customHeight="1" x14ac:dyDescent="0.25">
      <c r="A103" s="312"/>
      <c r="B103" s="313">
        <v>0.1</v>
      </c>
      <c r="C103" s="318" t="s">
        <v>375</v>
      </c>
      <c r="D103" s="318" t="s">
        <v>48</v>
      </c>
      <c r="E103" s="319">
        <f>'Presupuesto de Ingresos  2019'!E486</f>
        <v>500004</v>
      </c>
    </row>
    <row r="104" spans="1:5" s="316" customFormat="1" ht="16.5" customHeight="1" x14ac:dyDescent="0.25">
      <c r="A104" s="312"/>
      <c r="B104" s="313" t="s">
        <v>1090</v>
      </c>
      <c r="C104" s="320" t="s">
        <v>521</v>
      </c>
      <c r="D104" s="320" t="s">
        <v>522</v>
      </c>
      <c r="E104" s="321">
        <f>'Presupuesto de Ingresos  2019'!E487</f>
        <v>3</v>
      </c>
    </row>
    <row r="105" spans="1:5" s="316" customFormat="1" ht="16.5" customHeight="1" x14ac:dyDescent="0.25">
      <c r="A105" s="312"/>
      <c r="B105" s="313" t="s">
        <v>1091</v>
      </c>
      <c r="C105" s="320" t="s">
        <v>527</v>
      </c>
      <c r="D105" s="320" t="s">
        <v>528</v>
      </c>
      <c r="E105" s="321">
        <f>'Presupuesto de Ingresos  2019'!E491</f>
        <v>1</v>
      </c>
    </row>
    <row r="106" spans="1:5" s="339" customFormat="1" ht="15.75" customHeight="1" x14ac:dyDescent="0.2">
      <c r="A106" s="338"/>
      <c r="B106" s="313" t="s">
        <v>1092</v>
      </c>
      <c r="C106" s="320" t="s">
        <v>896</v>
      </c>
      <c r="D106" s="320" t="s">
        <v>898</v>
      </c>
      <c r="E106" s="321">
        <f>'Presupuesto de Ingresos  2019'!E494</f>
        <v>500000</v>
      </c>
    </row>
    <row r="107" spans="1:5" s="339" customFormat="1" ht="53.25" customHeight="1" x14ac:dyDescent="0.2">
      <c r="B107" s="340"/>
      <c r="C107" s="316"/>
      <c r="D107" s="341"/>
    </row>
    <row r="108" spans="1:5" s="339" customFormat="1" ht="12" x14ac:dyDescent="0.2">
      <c r="B108" s="340"/>
      <c r="D108" s="342"/>
      <c r="E108" s="343"/>
    </row>
    <row r="111" spans="1:5" ht="18.75" customHeight="1" x14ac:dyDescent="0.2">
      <c r="C111" s="516" t="s">
        <v>1093</v>
      </c>
      <c r="D111" s="516"/>
    </row>
    <row r="112" spans="1:5" x14ac:dyDescent="0.2">
      <c r="C112" s="516"/>
      <c r="D112" s="516"/>
    </row>
    <row r="113" spans="3:4" x14ac:dyDescent="0.2">
      <c r="C113" s="516"/>
      <c r="D113" s="516"/>
    </row>
    <row r="114" spans="3:4" x14ac:dyDescent="0.2">
      <c r="C114" s="516"/>
      <c r="D114" s="516"/>
    </row>
    <row r="115" spans="3:4" x14ac:dyDescent="0.2">
      <c r="C115" s="516"/>
      <c r="D115" s="516"/>
    </row>
    <row r="116" spans="3:4" x14ac:dyDescent="0.2">
      <c r="C116" s="516"/>
      <c r="D116" s="516"/>
    </row>
    <row r="117" spans="3:4" x14ac:dyDescent="0.2">
      <c r="C117" s="516"/>
      <c r="D117" s="516"/>
    </row>
    <row r="118" spans="3:4" x14ac:dyDescent="0.2">
      <c r="C118" s="516"/>
      <c r="D118" s="516"/>
    </row>
    <row r="119" spans="3:4" x14ac:dyDescent="0.2">
      <c r="C119" s="516"/>
      <c r="D119" s="516"/>
    </row>
  </sheetData>
  <sheetProtection password="CDE3" sheet="1" objects="1" scenarios="1" formatCells="0" formatColumns="0" formatRows="0" autoFilter="0" pivotTables="0"/>
  <autoFilter ref="A6:AL107"/>
  <mergeCells count="2">
    <mergeCell ref="B1:D1"/>
    <mergeCell ref="C111:D119"/>
  </mergeCells>
  <pageMargins left="0.55118110236220474" right="0.35433070866141736" top="0.78740157480314965" bottom="0.78740157480314965" header="0.51181102362204722" footer="0.31496062992125984"/>
  <pageSetup scale="82" orientation="portrait" r:id="rId1"/>
  <headerFooter alignWithMargins="0">
    <oddFooter>&amp;L&amp;9PRESUPUESTO DE INGRESOS  - 2019
Criterio IMCO&amp;R&amp;9&amp;P/&amp;N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workbookViewId="0">
      <selection activeCell="B8" sqref="B8"/>
    </sheetView>
  </sheetViews>
  <sheetFormatPr baseColWidth="10" defaultRowHeight="15" x14ac:dyDescent="0.25"/>
  <cols>
    <col min="1" max="1" width="7.28515625" customWidth="1"/>
    <col min="2" max="2" width="33.85546875" customWidth="1"/>
    <col min="3" max="4" width="32.42578125" customWidth="1"/>
  </cols>
  <sheetData>
    <row r="1" spans="2:4" x14ac:dyDescent="0.25">
      <c r="B1" s="517" t="s">
        <v>575</v>
      </c>
      <c r="C1" s="520" t="s">
        <v>576</v>
      </c>
      <c r="D1" s="521"/>
    </row>
    <row r="2" spans="2:4" x14ac:dyDescent="0.25">
      <c r="B2" s="518"/>
      <c r="C2" s="35"/>
      <c r="D2" s="36"/>
    </row>
    <row r="3" spans="2:4" ht="15.75" thickBot="1" x14ac:dyDescent="0.3">
      <c r="B3" s="519"/>
      <c r="C3" s="37" t="s">
        <v>573</v>
      </c>
      <c r="D3" s="38" t="s">
        <v>574</v>
      </c>
    </row>
    <row r="4" spans="2:4" ht="30" x14ac:dyDescent="0.25">
      <c r="B4" s="424" t="s">
        <v>1271</v>
      </c>
      <c r="C4" s="425" t="s">
        <v>1273</v>
      </c>
      <c r="D4" s="426" t="s">
        <v>1274</v>
      </c>
    </row>
    <row r="5" spans="2:4" x14ac:dyDescent="0.25">
      <c r="B5" s="427"/>
      <c r="C5" s="34"/>
      <c r="D5" s="428"/>
    </row>
    <row r="6" spans="2:4" ht="45" x14ac:dyDescent="0.25">
      <c r="B6" s="429" t="s">
        <v>1272</v>
      </c>
      <c r="C6" s="39" t="s">
        <v>577</v>
      </c>
      <c r="D6" s="430" t="s">
        <v>1274</v>
      </c>
    </row>
    <row r="7" spans="2:4" x14ac:dyDescent="0.25">
      <c r="B7" s="427"/>
      <c r="C7" s="34"/>
      <c r="D7" s="428"/>
    </row>
    <row r="8" spans="2:4" ht="30.75" thickBot="1" x14ac:dyDescent="0.3">
      <c r="B8" s="458" t="s">
        <v>1291</v>
      </c>
      <c r="C8" s="431" t="s">
        <v>1273</v>
      </c>
      <c r="D8" s="432" t="s">
        <v>1274</v>
      </c>
    </row>
  </sheetData>
  <sheetProtection password="CDE3" sheet="1" objects="1" scenarios="1"/>
  <mergeCells count="2">
    <mergeCell ref="B1:B3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Presupuesto de Ingresos  2019</vt:lpstr>
      <vt:lpstr>Norma CONAC- Ley Ingresos 2019</vt:lpstr>
      <vt:lpstr>Formato de Proyecciones LDF 7A</vt:lpstr>
      <vt:lpstr>Formato de Resultados LDF 7C</vt:lpstr>
      <vt:lpstr>Resumen Fuentes de Finan 2019</vt:lpstr>
      <vt:lpstr>Modelo Aprob. Pto. art. 7-2019</vt:lpstr>
      <vt:lpstr>Modelo Aprob. Pto. art. 15-2019</vt:lpstr>
      <vt:lpstr>Modelo Aprob. Pto. Anexo 1-2019</vt:lpstr>
      <vt:lpstr>Indicaciones Generales 2019</vt:lpstr>
      <vt:lpstr>'Formato de Proyecciones LDF 7A'!Área_de_impresión</vt:lpstr>
      <vt:lpstr>'Modelo Aprob. Pto. Anexo 1-2019'!Área_de_impresión</vt:lpstr>
      <vt:lpstr>'Modelo Aprob. Pto. art. 15-2019'!Área_de_impresión</vt:lpstr>
      <vt:lpstr>'Modelo Aprob. Pto. art. 7-2019'!Área_de_impresión</vt:lpstr>
      <vt:lpstr>'Norma CONAC- Ley Ingresos 2019'!Área_de_impresión</vt:lpstr>
      <vt:lpstr>'Presupuesto de Ingresos  2019'!Área_de_impresión</vt:lpstr>
      <vt:lpstr>'Resumen Fuentes de Finan 2019'!Área_de_impresión</vt:lpstr>
      <vt:lpstr>'Modelo Aprob. Pto. Anexo 1-2019'!Títulos_a_imprimir</vt:lpstr>
      <vt:lpstr>'Modelo Aprob. Pto. art. 15-2019'!Títulos_a_imprimir</vt:lpstr>
      <vt:lpstr>'Norma CONAC- Ley Ingresos 2019'!Títulos_a_imprimir</vt:lpstr>
      <vt:lpstr>'Presupuesto de Ingresos  2019'!Títulos_a_imprimir</vt:lpstr>
      <vt:lpstr>'Resumen Fuentes de Finan 2019'!Títulos_a_imprimir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cp:lastPrinted>2018-10-30T00:23:15Z</cp:lastPrinted>
  <dcterms:created xsi:type="dcterms:W3CDTF">2014-01-16T19:32:01Z</dcterms:created>
  <dcterms:modified xsi:type="dcterms:W3CDTF">2018-11-26T20:01:27Z</dcterms:modified>
</cp:coreProperties>
</file>