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easurer\Documents\14 - 15 ASMC Files\Financial Statements\"/>
    </mc:Choice>
  </mc:AlternateContent>
  <bookViews>
    <workbookView xWindow="360" yWindow="60" windowWidth="7500" windowHeight="5775"/>
  </bookViews>
  <sheets>
    <sheet name="2014-15 Budget" sheetId="4" r:id="rId1"/>
  </sheets>
  <definedNames>
    <definedName name="_xlnm.Print_Area" localSheetId="0">'2014-15 Budget'!$A$1:$T$50</definedName>
  </definedNames>
  <calcPr calcId="152511"/>
</workbook>
</file>

<file path=xl/calcChain.xml><?xml version="1.0" encoding="utf-8"?>
<calcChain xmlns="http://schemas.openxmlformats.org/spreadsheetml/2006/main">
  <c r="P42" i="4" l="1"/>
  <c r="P41" i="4"/>
  <c r="R36" i="4"/>
  <c r="R32" i="4"/>
  <c r="R33" i="4"/>
  <c r="D19" i="4"/>
  <c r="D14" i="4"/>
  <c r="D20" i="4"/>
  <c r="D12" i="4"/>
  <c r="D15" i="4"/>
  <c r="D16" i="4"/>
  <c r="D18" i="4"/>
  <c r="P7" i="4" l="1"/>
  <c r="D7" i="4"/>
  <c r="P29" i="4" l="1"/>
  <c r="D22" i="4"/>
  <c r="F22" i="4"/>
  <c r="B22" i="4"/>
  <c r="D9" i="4"/>
  <c r="C9" i="4"/>
  <c r="C22" i="4" s="1"/>
  <c r="F9" i="4"/>
  <c r="P43" i="4" s="1"/>
  <c r="O39" i="4"/>
  <c r="T39" i="4"/>
  <c r="P39" i="4"/>
  <c r="E33" i="4"/>
  <c r="H7" i="4"/>
  <c r="H8" i="4"/>
  <c r="H21" i="4"/>
  <c r="E34" i="4"/>
  <c r="G25" i="4"/>
  <c r="E22" i="4"/>
  <c r="S39" i="4"/>
  <c r="S43" i="4"/>
  <c r="Q39" i="4"/>
  <c r="J25" i="4"/>
  <c r="B7" i="4" l="1"/>
  <c r="B9" i="4" s="1"/>
  <c r="R39" i="4"/>
  <c r="S42" i="4"/>
  <c r="H25" i="4"/>
  <c r="E35" i="4"/>
</calcChain>
</file>

<file path=xl/comments1.xml><?xml version="1.0" encoding="utf-8"?>
<comments xmlns="http://schemas.openxmlformats.org/spreadsheetml/2006/main">
  <authors>
    <author>Treasurers</author>
  </authors>
  <commentList>
    <comment ref="R27" authorId="0" shapeId="0">
      <text>
        <r>
          <rPr>
            <b/>
            <sz val="9"/>
            <color indexed="81"/>
            <rFont val="Tahoma"/>
            <family val="2"/>
          </rPr>
          <t>Treasurers:</t>
        </r>
        <r>
          <rPr>
            <sz val="9"/>
            <color indexed="81"/>
            <rFont val="Tahoma"/>
            <family val="2"/>
          </rPr>
          <t xml:space="preserve">
$4,630.00 12/13 Audit never paid.</t>
        </r>
      </text>
    </comment>
    <comment ref="R33" authorId="0" shapeId="0">
      <text>
        <r>
          <rPr>
            <b/>
            <sz val="9"/>
            <color indexed="81"/>
            <rFont val="Tahoma"/>
            <family val="2"/>
          </rPr>
          <t>Treasurers:</t>
        </r>
        <r>
          <rPr>
            <sz val="9"/>
            <color indexed="81"/>
            <rFont val="Tahoma"/>
            <family val="2"/>
          </rPr>
          <t xml:space="preserve">
Digital Camera
</t>
        </r>
      </text>
    </comment>
  </commentList>
</comments>
</file>

<file path=xl/sharedStrings.xml><?xml version="1.0" encoding="utf-8"?>
<sst xmlns="http://schemas.openxmlformats.org/spreadsheetml/2006/main" count="60" uniqueCount="54">
  <si>
    <t>Sources</t>
  </si>
  <si>
    <t>Amount</t>
  </si>
  <si>
    <t>American Society of Military Comptrollers, Washington Chapter</t>
  </si>
  <si>
    <t>Petty Cash</t>
  </si>
  <si>
    <t>Revenue</t>
  </si>
  <si>
    <t>Holiday Social</t>
  </si>
  <si>
    <t>Luncheons</t>
  </si>
  <si>
    <t>Symposia</t>
  </si>
  <si>
    <t>Events/Committees</t>
  </si>
  <si>
    <t>Miscellaneous</t>
  </si>
  <si>
    <t xml:space="preserve">  Monthly Luncheons</t>
  </si>
  <si>
    <t xml:space="preserve">  Holiday Social</t>
  </si>
  <si>
    <t xml:space="preserve">  Mini PDI</t>
  </si>
  <si>
    <t xml:space="preserve">  National PDI</t>
  </si>
  <si>
    <t xml:space="preserve">  Awards</t>
  </si>
  <si>
    <t xml:space="preserve">  Scholarships/Continuing Education</t>
  </si>
  <si>
    <t xml:space="preserve">  Golf Tournament</t>
  </si>
  <si>
    <t xml:space="preserve">  CDFM-A Certificates</t>
  </si>
  <si>
    <t xml:space="preserve">2008 Budget </t>
  </si>
  <si>
    <t>Expenses</t>
  </si>
  <si>
    <t>Uncategorized</t>
  </si>
  <si>
    <t>2008 Actual</t>
  </si>
  <si>
    <t>Printing</t>
  </si>
  <si>
    <t xml:space="preserve">                  </t>
  </si>
  <si>
    <t>Cash in Financial Institutions</t>
  </si>
  <si>
    <t xml:space="preserve"> </t>
  </si>
  <si>
    <t>Revenue Total</t>
  </si>
  <si>
    <t>Audit and Tax Preps</t>
  </si>
  <si>
    <t>Credit Card Services</t>
  </si>
  <si>
    <t>Equip Tech Refresh</t>
  </si>
  <si>
    <t>Post Office Box Rental</t>
  </si>
  <si>
    <t>Admin Supplies</t>
  </si>
  <si>
    <t>Postage</t>
  </si>
  <si>
    <t>Survey Income</t>
  </si>
  <si>
    <r>
      <t xml:space="preserve">Annual Budget </t>
    </r>
    <r>
      <rPr>
        <sz val="16"/>
        <rFont val="Times New Roman"/>
        <family val="1"/>
      </rPr>
      <t>(1 July 2014 - 30 June 2015)</t>
    </r>
  </si>
  <si>
    <t>Proposed 14-15</t>
  </si>
  <si>
    <t xml:space="preserve"> Budget 13-14</t>
  </si>
  <si>
    <t>Account Balances as of 
31 May 2014</t>
  </si>
  <si>
    <t>Dividends/Interest</t>
  </si>
  <si>
    <t>Pay Pal Fess</t>
  </si>
  <si>
    <t>2015 Budgeted Net Position:</t>
  </si>
  <si>
    <t>2014 Actual Net Position:</t>
  </si>
  <si>
    <t>2014 Budgeted Net Position:</t>
  </si>
  <si>
    <t>Actual 14 - 15</t>
  </si>
  <si>
    <t>Golf Tournament - Fees</t>
  </si>
  <si>
    <t>Golf Tournament - Sponsorship</t>
  </si>
  <si>
    <t>Community Service</t>
  </si>
  <si>
    <t>Membership Dues/  Rebates / Award</t>
  </si>
  <si>
    <t>Mini PDI - Registration</t>
  </si>
  <si>
    <t>Mini PDI - Sponsorship</t>
  </si>
  <si>
    <t>Web, Online Registration and Email Distribution</t>
  </si>
  <si>
    <t>Federal Withholding</t>
  </si>
  <si>
    <t xml:space="preserve"> Donations</t>
  </si>
  <si>
    <t>Email Distribution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</si>
</sst>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1" x14ac:knownFonts="1">
    <font>
      <sz val="10"/>
      <name val="Arial"/>
    </font>
    <font>
      <sz val="10"/>
      <name val="Arial"/>
      <family val="2"/>
    </font>
    <font>
      <sz val="16"/>
      <name val="Times New Roman"/>
      <family val="1"/>
    </font>
    <font>
      <sz val="10"/>
      <name val="Times New Roman"/>
      <family val="1"/>
    </font>
    <font>
      <sz val="20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17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4" fontId="2" fillId="0" borderId="0" xfId="1" applyFont="1"/>
    <xf numFmtId="0" fontId="3" fillId="0" borderId="0" xfId="0" applyFont="1"/>
    <xf numFmtId="44" fontId="3" fillId="0" borderId="0" xfId="1" applyFont="1"/>
    <xf numFmtId="0" fontId="6" fillId="0" borderId="0" xfId="0" applyFont="1"/>
    <xf numFmtId="44" fontId="3" fillId="0" borderId="1" xfId="1" applyFont="1" applyBorder="1"/>
    <xf numFmtId="0" fontId="3" fillId="0" borderId="2" xfId="0" applyFont="1" applyBorder="1"/>
    <xf numFmtId="0" fontId="3" fillId="0" borderId="0" xfId="0" applyFont="1" applyBorder="1"/>
    <xf numFmtId="0" fontId="3" fillId="0" borderId="0" xfId="0" applyFont="1" applyFill="1" applyBorder="1"/>
    <xf numFmtId="44" fontId="3" fillId="0" borderId="0" xfId="1" applyFont="1" applyBorder="1"/>
    <xf numFmtId="44" fontId="3" fillId="0" borderId="0" xfId="1" applyFont="1" applyAlignment="1">
      <alignment horizontal="center"/>
    </xf>
    <xf numFmtId="0" fontId="3" fillId="0" borderId="1" xfId="0" applyFont="1" applyBorder="1"/>
    <xf numFmtId="0" fontId="3" fillId="0" borderId="0" xfId="0" applyFont="1" applyFill="1"/>
    <xf numFmtId="44" fontId="3" fillId="0" borderId="0" xfId="1" applyFont="1" applyFill="1" applyBorder="1"/>
    <xf numFmtId="0" fontId="3" fillId="2" borderId="0" xfId="0" applyFont="1" applyFill="1" applyBorder="1"/>
    <xf numFmtId="0" fontId="3" fillId="0" borderId="2" xfId="0" applyFont="1" applyFill="1" applyBorder="1"/>
    <xf numFmtId="0" fontId="2" fillId="0" borderId="2" xfId="0" applyFont="1" applyFill="1" applyBorder="1"/>
    <xf numFmtId="0" fontId="2" fillId="0" borderId="0" xfId="0" applyFont="1" applyFill="1" applyBorder="1"/>
    <xf numFmtId="0" fontId="2" fillId="0" borderId="0" xfId="0" applyFont="1" applyFill="1"/>
    <xf numFmtId="0" fontId="6" fillId="0" borderId="2" xfId="0" applyFont="1" applyFill="1" applyBorder="1"/>
    <xf numFmtId="44" fontId="3" fillId="0" borderId="0" xfId="1" applyFont="1" applyFill="1"/>
    <xf numFmtId="0" fontId="3" fillId="0" borderId="2" xfId="0" applyFont="1" applyFill="1" applyBorder="1" applyAlignment="1">
      <alignment horizontal="left"/>
    </xf>
    <xf numFmtId="44" fontId="3" fillId="0" borderId="3" xfId="1" applyFont="1" applyBorder="1"/>
    <xf numFmtId="44" fontId="3" fillId="0" borderId="0" xfId="0" applyNumberFormat="1" applyFont="1"/>
    <xf numFmtId="0" fontId="6" fillId="0" borderId="2" xfId="0" applyFont="1" applyFill="1" applyBorder="1" applyAlignment="1">
      <alignment horizontal="left"/>
    </xf>
    <xf numFmtId="0" fontId="3" fillId="3" borderId="0" xfId="0" applyFont="1" applyFill="1"/>
    <xf numFmtId="44" fontId="3" fillId="3" borderId="0" xfId="1" applyFont="1" applyFill="1"/>
    <xf numFmtId="44" fontId="3" fillId="0" borderId="1" xfId="1" applyFont="1" applyFill="1" applyBorder="1"/>
    <xf numFmtId="44" fontId="3" fillId="0" borderId="0" xfId="1" applyFont="1" applyFill="1" applyAlignment="1">
      <alignment horizontal="center" wrapText="1"/>
    </xf>
    <xf numFmtId="9" fontId="7" fillId="0" borderId="0" xfId="2" applyFont="1"/>
    <xf numFmtId="9" fontId="8" fillId="0" borderId="0" xfId="2" applyFont="1"/>
    <xf numFmtId="44" fontId="2" fillId="0" borderId="0" xfId="1" applyFont="1" applyFill="1"/>
    <xf numFmtId="44" fontId="3" fillId="0" borderId="0" xfId="1" applyFont="1" applyAlignment="1">
      <alignment horizontal="right"/>
    </xf>
    <xf numFmtId="0" fontId="3" fillId="0" borderId="3" xfId="0" applyFont="1" applyBorder="1"/>
    <xf numFmtId="44" fontId="3" fillId="0" borderId="3" xfId="1" applyFont="1" applyBorder="1" applyAlignment="1">
      <alignment horizontal="center"/>
    </xf>
    <xf numFmtId="0" fontId="6" fillId="0" borderId="0" xfId="0" applyFont="1" applyAlignment="1">
      <alignment horizontal="left" wrapText="1"/>
    </xf>
    <xf numFmtId="0" fontId="4" fillId="0" borderId="0" xfId="0" applyFont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W51"/>
  <sheetViews>
    <sheetView tabSelected="1" zoomScale="75" workbookViewId="0">
      <selection activeCell="B28" sqref="B28"/>
    </sheetView>
  </sheetViews>
  <sheetFormatPr defaultRowHeight="12.75" x14ac:dyDescent="0.2"/>
  <cols>
    <col min="1" max="1" width="37.42578125" style="3" bestFit="1" customWidth="1"/>
    <col min="2" max="2" width="15.7109375" style="3" bestFit="1" customWidth="1"/>
    <col min="3" max="3" width="1.5703125" style="3" customWidth="1"/>
    <col min="4" max="4" width="14.140625" style="3" customWidth="1"/>
    <col min="5" max="5" width="1.28515625" style="3" customWidth="1"/>
    <col min="6" max="6" width="16" style="4" customWidth="1"/>
    <col min="7" max="7" width="2" style="4" hidden="1" customWidth="1"/>
    <col min="8" max="8" width="13" style="4" hidden="1" customWidth="1"/>
    <col min="9" max="9" width="1.85546875" style="4" hidden="1" customWidth="1"/>
    <col min="10" max="10" width="12.140625" style="4" hidden="1" customWidth="1"/>
    <col min="11" max="11" width="2.42578125" style="3" customWidth="1"/>
    <col min="12" max="12" width="9.140625" style="3" customWidth="1"/>
    <col min="13" max="13" width="21.5703125" style="3" customWidth="1"/>
    <col min="14" max="14" width="12.28515625" style="3" customWidth="1"/>
    <col min="15" max="15" width="11.85546875" style="4" customWidth="1"/>
    <col min="16" max="16" width="15.7109375" style="3" bestFit="1" customWidth="1"/>
    <col min="17" max="17" width="1.85546875" style="3" customWidth="1"/>
    <col min="18" max="18" width="13.42578125" style="3" bestFit="1" customWidth="1"/>
    <col min="19" max="19" width="1.85546875" style="3" customWidth="1"/>
    <col min="20" max="20" width="13.28515625" style="4" bestFit="1" customWidth="1"/>
    <col min="21" max="21" width="1.85546875" style="4" hidden="1" customWidth="1"/>
    <col min="22" max="22" width="13" style="4" hidden="1" customWidth="1"/>
    <col min="23" max="23" width="1.85546875" style="4" hidden="1" customWidth="1"/>
    <col min="24" max="16384" width="9.140625" style="3"/>
  </cols>
  <sheetData>
    <row r="1" spans="1:23" ht="27" customHeight="1" x14ac:dyDescent="0.4">
      <c r="A1" s="37" t="s">
        <v>2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</row>
    <row r="2" spans="1:23" ht="33" customHeight="1" x14ac:dyDescent="0.4">
      <c r="A2" s="37" t="s">
        <v>34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</row>
    <row r="3" spans="1:23" ht="3.75" customHeight="1" x14ac:dyDescent="0.2">
      <c r="A3" s="26"/>
      <c r="B3" s="26"/>
      <c r="C3" s="26"/>
      <c r="D3" s="26"/>
      <c r="E3" s="26"/>
      <c r="F3" s="27"/>
      <c r="G3" s="27"/>
      <c r="H3" s="27"/>
      <c r="I3" s="27"/>
      <c r="J3" s="27"/>
      <c r="K3" s="26"/>
      <c r="L3" s="26"/>
      <c r="M3" s="26"/>
      <c r="N3" s="26"/>
      <c r="O3" s="27"/>
      <c r="P3" s="26"/>
      <c r="Q3" s="26"/>
      <c r="R3" s="26"/>
      <c r="S3" s="26"/>
      <c r="T3" s="27"/>
    </row>
    <row r="4" spans="1:23" s="1" customFormat="1" ht="33" customHeight="1" x14ac:dyDescent="0.3">
      <c r="A4" s="1" t="s">
        <v>0</v>
      </c>
      <c r="F4" s="2" t="s">
        <v>1</v>
      </c>
      <c r="G4" s="2"/>
      <c r="H4" s="2"/>
      <c r="I4" s="2"/>
      <c r="J4" s="2"/>
      <c r="L4" s="17" t="s">
        <v>19</v>
      </c>
      <c r="M4" s="18"/>
      <c r="N4" s="18"/>
      <c r="O4" s="32"/>
      <c r="P4" s="19"/>
      <c r="T4" s="2" t="s">
        <v>1</v>
      </c>
      <c r="U4" s="2"/>
      <c r="V4" s="2"/>
      <c r="W4" s="2"/>
    </row>
    <row r="5" spans="1:23" x14ac:dyDescent="0.2">
      <c r="L5" s="16"/>
      <c r="M5" s="9"/>
      <c r="N5" s="9"/>
      <c r="O5" s="21"/>
      <c r="P5" s="13"/>
    </row>
    <row r="6" spans="1:23" ht="41.25" customHeight="1" x14ac:dyDescent="0.2">
      <c r="A6" s="36" t="s">
        <v>37</v>
      </c>
      <c r="B6" s="23" t="s">
        <v>35</v>
      </c>
      <c r="C6" s="23"/>
      <c r="D6" s="35" t="s">
        <v>43</v>
      </c>
      <c r="E6" s="23"/>
      <c r="F6" s="23" t="s">
        <v>36</v>
      </c>
      <c r="H6" s="11" t="s">
        <v>21</v>
      </c>
      <c r="J6" s="4" t="s">
        <v>18</v>
      </c>
      <c r="L6" s="20" t="s">
        <v>6</v>
      </c>
      <c r="M6" s="9"/>
      <c r="N6" s="9"/>
      <c r="O6" s="29"/>
      <c r="P6" s="23" t="s">
        <v>35</v>
      </c>
      <c r="Q6" s="23"/>
      <c r="R6" s="35" t="s">
        <v>43</v>
      </c>
      <c r="S6" s="23"/>
      <c r="T6" s="23" t="s">
        <v>36</v>
      </c>
      <c r="V6" s="4" t="s">
        <v>21</v>
      </c>
    </row>
    <row r="7" spans="1:23" x14ac:dyDescent="0.2">
      <c r="A7" s="3" t="s">
        <v>24</v>
      </c>
      <c r="B7" s="10">
        <f>D7+B22-P39</f>
        <v>340739.85000000009</v>
      </c>
      <c r="C7" s="8"/>
      <c r="D7" s="10">
        <f>150760.64+216738.02+15340.05+41395.74+19.4</f>
        <v>424253.85000000003</v>
      </c>
      <c r="E7" s="10"/>
      <c r="F7" s="10"/>
      <c r="H7" s="4">
        <f>41842.81+176790.38</f>
        <v>218633.19</v>
      </c>
      <c r="J7" s="4">
        <v>114481.98</v>
      </c>
      <c r="L7" s="22" t="s">
        <v>10</v>
      </c>
      <c r="M7" s="9"/>
      <c r="N7" s="31"/>
      <c r="O7" s="21"/>
      <c r="P7" s="14">
        <f>2500*12</f>
        <v>30000</v>
      </c>
      <c r="Q7" s="8" t="s">
        <v>25</v>
      </c>
      <c r="R7" s="10">
        <v>11456.52</v>
      </c>
      <c r="S7" s="8"/>
      <c r="T7" s="14"/>
      <c r="V7" s="4">
        <v>9489</v>
      </c>
    </row>
    <row r="8" spans="1:23" x14ac:dyDescent="0.2">
      <c r="A8" s="3" t="s">
        <v>3</v>
      </c>
      <c r="B8" s="23">
        <v>50</v>
      </c>
      <c r="C8" s="34"/>
      <c r="D8" s="23">
        <v>50</v>
      </c>
      <c r="E8" s="10"/>
      <c r="F8" s="23"/>
      <c r="H8" s="4">
        <f>4066.22+36441.29+19.08</f>
        <v>40526.590000000004</v>
      </c>
      <c r="J8" s="4">
        <v>53771.27</v>
      </c>
      <c r="L8" s="22" t="s">
        <v>11</v>
      </c>
      <c r="M8" s="9"/>
      <c r="N8" s="31"/>
      <c r="O8" s="21"/>
      <c r="P8" s="14">
        <v>22000</v>
      </c>
      <c r="Q8" s="8"/>
      <c r="R8" s="10">
        <v>18534.48</v>
      </c>
      <c r="S8" s="8"/>
      <c r="T8" s="14"/>
      <c r="V8" s="4">
        <v>7200.69</v>
      </c>
    </row>
    <row r="9" spans="1:23" x14ac:dyDescent="0.2">
      <c r="A9" s="3" t="s">
        <v>23</v>
      </c>
      <c r="B9" s="10">
        <f>SUM(B7:B8)</f>
        <v>340789.85000000009</v>
      </c>
      <c r="C9" s="10">
        <f>SUM(C7:C8)</f>
        <v>0</v>
      </c>
      <c r="D9" s="10">
        <f>SUM(D7:D8)</f>
        <v>424303.85000000003</v>
      </c>
      <c r="E9" s="10"/>
      <c r="F9" s="10">
        <f>SUM(F7:F8)</f>
        <v>0</v>
      </c>
      <c r="H9" s="4">
        <v>100</v>
      </c>
      <c r="J9" s="4">
        <v>100</v>
      </c>
      <c r="L9" s="22"/>
      <c r="M9" s="9"/>
      <c r="N9" s="31"/>
      <c r="O9" s="21"/>
      <c r="P9" s="14"/>
      <c r="Q9" s="8"/>
      <c r="R9" s="10"/>
      <c r="S9" s="8"/>
      <c r="T9" s="14"/>
    </row>
    <row r="10" spans="1:23" x14ac:dyDescent="0.2">
      <c r="B10" s="10"/>
      <c r="C10" s="8"/>
      <c r="D10" s="10"/>
      <c r="E10" s="10"/>
      <c r="F10" s="10"/>
      <c r="L10" s="25" t="s">
        <v>52</v>
      </c>
      <c r="M10" s="9"/>
      <c r="N10" s="31"/>
      <c r="O10" s="21"/>
      <c r="P10" s="14">
        <v>15000</v>
      </c>
      <c r="Q10" s="8"/>
      <c r="R10" s="10">
        <v>2500</v>
      </c>
      <c r="S10" s="8"/>
      <c r="T10" s="14"/>
    </row>
    <row r="11" spans="1:23" x14ac:dyDescent="0.2">
      <c r="A11" s="5" t="s">
        <v>4</v>
      </c>
      <c r="B11" s="14"/>
      <c r="C11" s="8"/>
      <c r="D11" s="10"/>
      <c r="E11" s="10"/>
      <c r="F11" s="10"/>
      <c r="L11" s="16"/>
      <c r="M11" s="9"/>
      <c r="N11" s="31"/>
      <c r="O11" s="21"/>
      <c r="P11" s="14"/>
      <c r="Q11" s="8"/>
      <c r="R11" s="10"/>
      <c r="S11" s="8"/>
      <c r="T11" s="14"/>
    </row>
    <row r="12" spans="1:23" x14ac:dyDescent="0.2">
      <c r="A12" s="3" t="s">
        <v>48</v>
      </c>
      <c r="B12" s="14">
        <v>50000</v>
      </c>
      <c r="C12" s="8"/>
      <c r="D12" s="10">
        <f>20184.21</f>
        <v>20184.21</v>
      </c>
      <c r="E12" s="10"/>
      <c r="F12" s="10"/>
      <c r="L12" s="20" t="s">
        <v>7</v>
      </c>
      <c r="M12" s="9"/>
      <c r="N12" s="31"/>
      <c r="O12" s="21"/>
      <c r="P12" s="14"/>
      <c r="Q12" s="8"/>
      <c r="R12" s="10"/>
      <c r="S12" s="8"/>
      <c r="T12" s="14"/>
    </row>
    <row r="13" spans="1:23" x14ac:dyDescent="0.2">
      <c r="A13" s="3" t="s">
        <v>49</v>
      </c>
      <c r="B13" s="14">
        <v>50000</v>
      </c>
      <c r="C13" s="8"/>
      <c r="D13" s="10"/>
      <c r="E13" s="10"/>
      <c r="F13" s="10"/>
      <c r="L13" s="20"/>
      <c r="M13" s="9"/>
      <c r="N13" s="31"/>
      <c r="O13" s="21"/>
      <c r="P13" s="14"/>
      <c r="Q13" s="8"/>
      <c r="R13" s="10"/>
      <c r="S13" s="8"/>
      <c r="T13" s="14"/>
    </row>
    <row r="14" spans="1:23" x14ac:dyDescent="0.2">
      <c r="A14" s="3" t="s">
        <v>44</v>
      </c>
      <c r="B14" s="14">
        <v>7000</v>
      </c>
      <c r="C14" s="8"/>
      <c r="D14" s="10">
        <f>7011.92-110</f>
        <v>6901.92</v>
      </c>
      <c r="E14" s="10"/>
      <c r="F14" s="10"/>
      <c r="L14" s="16" t="s">
        <v>12</v>
      </c>
      <c r="M14" s="9"/>
      <c r="N14" s="31"/>
      <c r="O14" s="21"/>
      <c r="P14" s="14">
        <v>95000</v>
      </c>
      <c r="Q14" s="8"/>
      <c r="R14" s="10"/>
      <c r="S14" s="8"/>
      <c r="T14" s="14"/>
      <c r="V14" s="4">
        <v>68243.11</v>
      </c>
    </row>
    <row r="15" spans="1:23" x14ac:dyDescent="0.2">
      <c r="A15" s="3" t="s">
        <v>45</v>
      </c>
      <c r="B15" s="14">
        <v>9000</v>
      </c>
      <c r="C15" s="8"/>
      <c r="D15" s="10">
        <f>19032.54-D14</f>
        <v>12130.62</v>
      </c>
      <c r="E15" s="10"/>
      <c r="F15" s="10"/>
      <c r="L15" s="16" t="s">
        <v>13</v>
      </c>
      <c r="M15" s="9"/>
      <c r="N15" s="31"/>
      <c r="O15" s="21"/>
      <c r="P15" s="14">
        <v>6000</v>
      </c>
      <c r="Q15" s="8"/>
      <c r="R15" s="10"/>
      <c r="S15" s="8"/>
      <c r="T15" s="14"/>
    </row>
    <row r="16" spans="1:23" x14ac:dyDescent="0.2">
      <c r="A16" s="3" t="s">
        <v>47</v>
      </c>
      <c r="B16" s="14">
        <v>20000</v>
      </c>
      <c r="C16" s="8"/>
      <c r="D16" s="10">
        <f>500+4460</f>
        <v>4960</v>
      </c>
      <c r="E16" s="10"/>
      <c r="F16" s="10"/>
      <c r="H16" s="4">
        <v>130699.83</v>
      </c>
      <c r="J16" s="4">
        <v>130000</v>
      </c>
      <c r="O16" s="3"/>
      <c r="S16" s="8"/>
      <c r="T16" s="14"/>
      <c r="V16" s="4">
        <v>658.5</v>
      </c>
    </row>
    <row r="17" spans="1:22" ht="18.75" customHeight="1" x14ac:dyDescent="0.2">
      <c r="A17" s="3" t="s">
        <v>5</v>
      </c>
      <c r="B17" s="14">
        <v>1200</v>
      </c>
      <c r="C17" s="8"/>
      <c r="D17" s="10">
        <v>4651.32</v>
      </c>
      <c r="E17" s="10"/>
      <c r="F17" s="10"/>
      <c r="H17" s="4">
        <v>7465.5</v>
      </c>
      <c r="J17" s="4">
        <v>19000</v>
      </c>
      <c r="L17" s="16"/>
      <c r="M17" s="9"/>
      <c r="N17" s="31"/>
      <c r="O17" s="21"/>
      <c r="P17" s="14"/>
      <c r="Q17" s="8"/>
      <c r="R17" s="10"/>
      <c r="S17" s="8"/>
      <c r="T17" s="14"/>
    </row>
    <row r="18" spans="1:22" x14ac:dyDescent="0.2">
      <c r="A18" s="3" t="s">
        <v>38</v>
      </c>
      <c r="B18" s="14">
        <v>200</v>
      </c>
      <c r="C18" s="8"/>
      <c r="D18" s="10">
        <f>32.76</f>
        <v>32.76</v>
      </c>
      <c r="E18" s="10"/>
      <c r="F18" s="10"/>
      <c r="H18" s="4">
        <v>36496</v>
      </c>
      <c r="J18" s="4">
        <v>15000</v>
      </c>
      <c r="L18" s="20" t="s">
        <v>8</v>
      </c>
      <c r="M18" s="9"/>
      <c r="N18" s="31"/>
      <c r="O18" s="21"/>
      <c r="P18" s="14"/>
      <c r="Q18" s="8"/>
      <c r="R18" s="10"/>
      <c r="S18" s="8"/>
      <c r="T18" s="14"/>
    </row>
    <row r="19" spans="1:22" x14ac:dyDescent="0.2">
      <c r="A19" s="3" t="s">
        <v>6</v>
      </c>
      <c r="B19" s="14">
        <v>7500</v>
      </c>
      <c r="C19" s="8"/>
      <c r="D19" s="10">
        <f>5495.72-360-25</f>
        <v>5110.72</v>
      </c>
      <c r="E19" s="10"/>
      <c r="F19" s="10"/>
      <c r="H19" s="4">
        <v>1189.5</v>
      </c>
      <c r="J19" s="4">
        <v>1500</v>
      </c>
      <c r="L19" s="16" t="s">
        <v>14</v>
      </c>
      <c r="M19" s="9"/>
      <c r="N19" s="31"/>
      <c r="O19" s="21"/>
      <c r="P19" s="14">
        <v>3000</v>
      </c>
      <c r="Q19" s="8"/>
      <c r="R19" s="10"/>
      <c r="S19" s="8"/>
      <c r="T19" s="14"/>
    </row>
    <row r="20" spans="1:22" x14ac:dyDescent="0.2">
      <c r="A20" s="3" t="s">
        <v>33</v>
      </c>
      <c r="B20" s="14"/>
      <c r="C20" s="8"/>
      <c r="D20" s="10">
        <f>6187.81+18.63-23</f>
        <v>6183.4400000000005</v>
      </c>
      <c r="E20" s="10"/>
      <c r="F20" s="10"/>
      <c r="H20" s="4">
        <v>1200</v>
      </c>
      <c r="J20" s="4">
        <v>700</v>
      </c>
      <c r="L20" s="16" t="s">
        <v>15</v>
      </c>
      <c r="M20" s="9"/>
      <c r="N20" s="31"/>
      <c r="O20" s="21"/>
      <c r="P20" s="14">
        <v>35000</v>
      </c>
      <c r="Q20" s="9"/>
      <c r="R20" s="14"/>
      <c r="S20" s="9"/>
      <c r="T20" s="14"/>
      <c r="V20" s="4">
        <v>799.72</v>
      </c>
    </row>
    <row r="21" spans="1:22" ht="13.5" thickBot="1" x14ac:dyDescent="0.25">
      <c r="A21" s="3" t="s">
        <v>20</v>
      </c>
      <c r="B21" s="28"/>
      <c r="C21" s="6"/>
      <c r="D21" s="6"/>
      <c r="E21" s="6"/>
      <c r="F21" s="6">
        <v>0</v>
      </c>
      <c r="H21" s="4">
        <f>1790.38+808.59</f>
        <v>2598.9700000000003</v>
      </c>
      <c r="J21" s="4">
        <v>160</v>
      </c>
      <c r="L21" s="16" t="s">
        <v>16</v>
      </c>
      <c r="M21" s="9"/>
      <c r="N21" s="30"/>
      <c r="O21" s="21"/>
      <c r="P21" s="14">
        <v>15000</v>
      </c>
      <c r="Q21" s="8"/>
      <c r="R21" s="10"/>
      <c r="S21" s="8"/>
      <c r="T21" s="14"/>
      <c r="V21" s="4">
        <v>6108.75</v>
      </c>
    </row>
    <row r="22" spans="1:22" ht="13.5" thickBot="1" x14ac:dyDescent="0.25">
      <c r="A22" s="3" t="s">
        <v>26</v>
      </c>
      <c r="B22" s="4">
        <f>SUM(B12:B21)</f>
        <v>144900</v>
      </c>
      <c r="C22" s="4">
        <f>C9+SUM(C12:C21)</f>
        <v>0</v>
      </c>
      <c r="D22" s="4">
        <f>SUM(D12:D21)</f>
        <v>60154.990000000005</v>
      </c>
      <c r="E22" s="4">
        <f>SUM(E7:E19)</f>
        <v>0</v>
      </c>
      <c r="F22" s="4">
        <f>SUM(F12:F21)</f>
        <v>0</v>
      </c>
      <c r="G22" s="6"/>
      <c r="H22" s="6">
        <v>8758</v>
      </c>
      <c r="I22" s="6"/>
      <c r="J22" s="6">
        <v>10000</v>
      </c>
      <c r="L22" s="16" t="s">
        <v>17</v>
      </c>
      <c r="M22" s="9"/>
      <c r="N22" s="31"/>
      <c r="O22" s="21"/>
      <c r="P22" s="14">
        <v>700</v>
      </c>
      <c r="Q22" s="15"/>
      <c r="R22" s="10"/>
      <c r="S22" s="15"/>
      <c r="T22" s="14"/>
    </row>
    <row r="23" spans="1:22" x14ac:dyDescent="0.2">
      <c r="B23" s="4"/>
      <c r="C23" s="4"/>
      <c r="D23" s="4"/>
      <c r="E23" s="4"/>
      <c r="G23" s="10"/>
      <c r="H23" s="10"/>
      <c r="I23" s="10"/>
      <c r="J23" s="10"/>
      <c r="L23" s="16" t="s">
        <v>46</v>
      </c>
      <c r="M23" s="9"/>
      <c r="N23" s="31"/>
      <c r="O23" s="21"/>
      <c r="P23" s="14"/>
      <c r="Q23" s="15"/>
      <c r="R23" s="10">
        <v>1146.1400000000001</v>
      </c>
      <c r="S23" s="15"/>
      <c r="T23" s="14"/>
    </row>
    <row r="24" spans="1:22" x14ac:dyDescent="0.2">
      <c r="L24" s="16"/>
      <c r="M24" s="9"/>
      <c r="N24" s="31"/>
      <c r="O24" s="21"/>
      <c r="P24" s="14"/>
      <c r="Q24" s="8"/>
      <c r="R24" s="10"/>
      <c r="S24" s="8"/>
      <c r="T24" s="14"/>
    </row>
    <row r="25" spans="1:22" x14ac:dyDescent="0.2">
      <c r="B25" s="13"/>
      <c r="G25" s="4">
        <f t="shared" ref="G25:H25" si="0">SUM(G7:G22)</f>
        <v>0</v>
      </c>
      <c r="H25" s="4">
        <f t="shared" si="0"/>
        <v>447667.57999999996</v>
      </c>
      <c r="J25" s="4">
        <f>SUM(J7:J22)</f>
        <v>344713.25</v>
      </c>
      <c r="L25" s="20" t="s">
        <v>9</v>
      </c>
      <c r="M25" s="9"/>
      <c r="N25" s="31"/>
      <c r="O25" s="21"/>
      <c r="P25" s="14"/>
      <c r="Q25" s="8"/>
      <c r="R25" s="10"/>
      <c r="S25" s="8"/>
      <c r="T25" s="14"/>
    </row>
    <row r="26" spans="1:22" x14ac:dyDescent="0.2">
      <c r="D26" s="24"/>
      <c r="L26" s="20"/>
      <c r="M26" s="9"/>
      <c r="N26" s="31"/>
      <c r="O26" s="21"/>
      <c r="P26" s="14"/>
      <c r="Q26" s="8"/>
      <c r="R26" s="10"/>
      <c r="S26" s="8"/>
      <c r="T26" s="14"/>
    </row>
    <row r="27" spans="1:22" x14ac:dyDescent="0.2">
      <c r="L27" s="16" t="s">
        <v>27</v>
      </c>
      <c r="M27" s="9"/>
      <c r="N27" s="31"/>
      <c r="O27" s="21"/>
      <c r="P27" s="14">
        <v>3000</v>
      </c>
      <c r="Q27" s="8"/>
      <c r="R27" s="10">
        <v>4630</v>
      </c>
      <c r="S27" s="8"/>
      <c r="T27" s="14"/>
    </row>
    <row r="28" spans="1:22" x14ac:dyDescent="0.2">
      <c r="L28" s="16" t="s">
        <v>51</v>
      </c>
      <c r="M28" s="9"/>
      <c r="N28" s="31"/>
      <c r="O28" s="21"/>
      <c r="P28" s="14">
        <v>0</v>
      </c>
      <c r="Q28" s="8"/>
      <c r="R28" s="10">
        <v>1.55</v>
      </c>
      <c r="S28" s="8"/>
      <c r="T28" s="14"/>
    </row>
    <row r="29" spans="1:22" x14ac:dyDescent="0.2">
      <c r="L29" s="16" t="s">
        <v>50</v>
      </c>
      <c r="M29" s="9"/>
      <c r="N29" s="31"/>
      <c r="O29" s="21"/>
      <c r="P29" s="14">
        <f>179+350</f>
        <v>529</v>
      </c>
      <c r="Q29" s="8"/>
      <c r="R29" s="10"/>
      <c r="S29" s="8"/>
      <c r="T29" s="14"/>
    </row>
    <row r="30" spans="1:22" x14ac:dyDescent="0.2">
      <c r="L30" s="9" t="s">
        <v>53</v>
      </c>
      <c r="M30" s="9"/>
      <c r="N30" s="31"/>
      <c r="O30" s="21"/>
      <c r="P30" s="14">
        <v>0</v>
      </c>
      <c r="Q30" s="8"/>
      <c r="R30" s="10">
        <v>88</v>
      </c>
      <c r="S30" s="8"/>
      <c r="T30" s="14"/>
    </row>
    <row r="31" spans="1:22" x14ac:dyDescent="0.2">
      <c r="L31" s="3" t="s">
        <v>39</v>
      </c>
      <c r="P31" s="14">
        <v>720</v>
      </c>
      <c r="R31" s="10"/>
    </row>
    <row r="32" spans="1:22" x14ac:dyDescent="0.2">
      <c r="L32" s="16" t="s">
        <v>28</v>
      </c>
      <c r="M32" s="9"/>
      <c r="N32" s="31"/>
      <c r="O32" s="21"/>
      <c r="P32" s="14">
        <v>2000</v>
      </c>
      <c r="Q32" s="8"/>
      <c r="R32" s="10">
        <f>1010.58</f>
        <v>1010.58</v>
      </c>
      <c r="S32" s="8"/>
      <c r="T32" s="14"/>
      <c r="V32" s="4">
        <v>1959</v>
      </c>
    </row>
    <row r="33" spans="2:23" x14ac:dyDescent="0.2">
      <c r="D33" s="24"/>
      <c r="E33" s="10">
        <f xml:space="preserve"> SUM(G7:G24)</f>
        <v>0</v>
      </c>
      <c r="F33" s="10"/>
      <c r="L33" s="16" t="s">
        <v>29</v>
      </c>
      <c r="M33" s="9"/>
      <c r="N33" s="31"/>
      <c r="O33" s="21"/>
      <c r="P33" s="14">
        <v>0</v>
      </c>
      <c r="Q33" s="8"/>
      <c r="R33" s="10">
        <f>422.94</f>
        <v>422.94</v>
      </c>
      <c r="S33" s="8"/>
      <c r="T33" s="14"/>
    </row>
    <row r="34" spans="2:23" x14ac:dyDescent="0.2">
      <c r="D34" s="4"/>
      <c r="E34" s="10">
        <f>SUM(K7:K9)</f>
        <v>0</v>
      </c>
      <c r="F34" s="10"/>
      <c r="K34" s="8"/>
      <c r="L34" s="16" t="s">
        <v>30</v>
      </c>
      <c r="M34" s="9"/>
      <c r="N34" s="31"/>
      <c r="O34" s="21"/>
      <c r="P34" s="14">
        <v>140</v>
      </c>
      <c r="Q34" s="8"/>
      <c r="R34" s="10">
        <v>192</v>
      </c>
      <c r="S34" s="8"/>
      <c r="T34" s="14"/>
      <c r="V34" s="4">
        <v>448.12</v>
      </c>
    </row>
    <row r="35" spans="2:23" x14ac:dyDescent="0.2">
      <c r="D35" s="4"/>
      <c r="E35" s="10">
        <f>E33-E34</f>
        <v>0</v>
      </c>
      <c r="F35" s="10"/>
      <c r="K35" s="8"/>
      <c r="L35" s="16" t="s">
        <v>31</v>
      </c>
      <c r="M35" s="9"/>
      <c r="N35" s="31"/>
      <c r="O35" s="21"/>
      <c r="P35" s="14">
        <v>250</v>
      </c>
      <c r="Q35" s="8"/>
      <c r="R35" s="10"/>
      <c r="S35" s="8"/>
      <c r="T35" s="14"/>
    </row>
    <row r="36" spans="2:23" x14ac:dyDescent="0.2">
      <c r="K36" s="8"/>
      <c r="L36" s="16" t="s">
        <v>32</v>
      </c>
      <c r="M36" s="9"/>
      <c r="N36" s="31"/>
      <c r="O36" s="21"/>
      <c r="P36" s="14">
        <v>75</v>
      </c>
      <c r="Q36" s="8"/>
      <c r="R36" s="10">
        <f>9.8</f>
        <v>9.8000000000000007</v>
      </c>
      <c r="S36" s="8"/>
      <c r="T36" s="14"/>
    </row>
    <row r="37" spans="2:23" ht="13.5" thickBot="1" x14ac:dyDescent="0.25">
      <c r="B37" s="4"/>
      <c r="K37" s="8"/>
      <c r="L37" s="16" t="s">
        <v>22</v>
      </c>
      <c r="M37" s="9"/>
      <c r="N37" s="31"/>
      <c r="O37" s="21"/>
      <c r="P37" s="28">
        <v>0</v>
      </c>
      <c r="Q37" s="12"/>
      <c r="R37" s="6"/>
      <c r="S37" s="12"/>
      <c r="T37" s="28"/>
      <c r="V37" s="4">
        <v>128</v>
      </c>
    </row>
    <row r="38" spans="2:23" ht="13.5" thickBot="1" x14ac:dyDescent="0.25">
      <c r="K38" s="8"/>
      <c r="L38" s="7"/>
      <c r="M38" s="8"/>
      <c r="P38" s="4"/>
      <c r="U38" s="6"/>
      <c r="V38" s="4">
        <v>201.44</v>
      </c>
      <c r="W38" s="6"/>
    </row>
    <row r="39" spans="2:23" x14ac:dyDescent="0.2">
      <c r="K39" s="8"/>
      <c r="L39" s="7"/>
      <c r="M39" s="8"/>
      <c r="N39" s="31"/>
      <c r="O39" s="4">
        <f>SUM(O7:O38)</f>
        <v>0</v>
      </c>
      <c r="P39" s="4">
        <f>SUM(P7:P38)</f>
        <v>228414</v>
      </c>
      <c r="Q39" s="4">
        <f>SUM(Q7:Q38)</f>
        <v>0</v>
      </c>
      <c r="R39" s="4">
        <f>SUM(R7:R38)</f>
        <v>39992.010000000009</v>
      </c>
      <c r="S39" s="4">
        <f>SUM(S7:S37)</f>
        <v>0</v>
      </c>
      <c r="T39" s="4">
        <f>SUM(T7:T37)</f>
        <v>0</v>
      </c>
    </row>
    <row r="40" spans="2:23" x14ac:dyDescent="0.2">
      <c r="K40" s="8"/>
      <c r="L40" s="7"/>
      <c r="M40" s="8"/>
      <c r="N40" s="8"/>
      <c r="P40" s="4"/>
      <c r="Q40" s="4"/>
      <c r="R40" s="4"/>
      <c r="S40" s="4"/>
    </row>
    <row r="41" spans="2:23" x14ac:dyDescent="0.2">
      <c r="F41" s="3"/>
      <c r="G41" s="3"/>
      <c r="H41" s="3"/>
      <c r="I41" s="3"/>
      <c r="K41" s="8"/>
      <c r="L41" s="7"/>
      <c r="M41" s="8"/>
      <c r="N41" s="8"/>
      <c r="O41" s="33" t="s">
        <v>40</v>
      </c>
      <c r="P41" s="4">
        <f>D9+B22-P39</f>
        <v>340789.85000000009</v>
      </c>
    </row>
    <row r="42" spans="2:23" x14ac:dyDescent="0.2">
      <c r="K42" s="8"/>
      <c r="L42" s="7"/>
      <c r="M42" s="8"/>
      <c r="N42" s="8"/>
      <c r="O42" s="33" t="s">
        <v>41</v>
      </c>
      <c r="P42" s="4">
        <f>D9+D22-R39</f>
        <v>444466.83</v>
      </c>
      <c r="S42" s="4">
        <f>E22-S39</f>
        <v>0</v>
      </c>
    </row>
    <row r="43" spans="2:23" x14ac:dyDescent="0.2">
      <c r="L43" s="7"/>
      <c r="M43" s="8"/>
      <c r="N43" s="8"/>
      <c r="O43" s="33" t="s">
        <v>42</v>
      </c>
      <c r="P43" s="4">
        <f>F9</f>
        <v>0</v>
      </c>
      <c r="R43" s="4"/>
      <c r="S43" s="4">
        <f>I25-W42</f>
        <v>0</v>
      </c>
    </row>
    <row r="44" spans="2:23" x14ac:dyDescent="0.2">
      <c r="L44" s="7"/>
      <c r="M44" s="8"/>
      <c r="N44" s="8"/>
      <c r="O44" s="33"/>
      <c r="P44" s="4"/>
    </row>
    <row r="46" spans="2:23" x14ac:dyDescent="0.2">
      <c r="L46" s="7"/>
      <c r="M46" s="8"/>
    </row>
    <row r="47" spans="2:23" x14ac:dyDescent="0.2">
      <c r="L47" s="7"/>
      <c r="M47" s="8"/>
    </row>
    <row r="48" spans="2:23" x14ac:dyDescent="0.2">
      <c r="L48" s="7"/>
      <c r="M48" s="8"/>
    </row>
    <row r="49" spans="11:13" x14ac:dyDescent="0.2">
      <c r="K49" s="8"/>
    </row>
    <row r="50" spans="11:13" x14ac:dyDescent="0.2">
      <c r="K50" s="8"/>
      <c r="L50" s="7"/>
      <c r="M50" s="8"/>
    </row>
    <row r="51" spans="11:13" x14ac:dyDescent="0.2">
      <c r="L51" s="7"/>
      <c r="M51" s="8"/>
    </row>
  </sheetData>
  <mergeCells count="2">
    <mergeCell ref="A1:T1"/>
    <mergeCell ref="A2:T2"/>
  </mergeCells>
  <phoneticPr fontId="5" type="noConversion"/>
  <printOptions horizontalCentered="1"/>
  <pageMargins left="0" right="0" top="0.27" bottom="0.17" header="0.5" footer="0.17"/>
  <pageSetup scale="93" orientation="landscape" horizontalDpi="300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2014-15 Budget</vt:lpstr>
      <vt:lpstr>'2014-15 Budget'!Print_Area</vt:lpstr>
    </vt:vector>
  </TitlesOfParts>
  <Company>NMCI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william.p.mizerak</dc:creator>
  <cp:lastModifiedBy>Treasurer</cp:lastModifiedBy>
  <cp:lastPrinted>2009-10-05T13:19:25Z</cp:lastPrinted>
  <dcterms:created xsi:type="dcterms:W3CDTF">2008-08-29T16:27:41Z</dcterms:created>
  <dcterms:modified xsi:type="dcterms:W3CDTF">2015-02-03T00:49:35Z</dcterms:modified>
</cp:coreProperties>
</file>